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G:\Dropbox\Condivisi\OFFICE-LERNEN\Anwesenheitslisten\Upload 2026-09-11\kostenlos\"/>
    </mc:Choice>
  </mc:AlternateContent>
  <xr:revisionPtr revIDLastSave="0" documentId="8_{1607DAEF-1A45-4ED0-BF8D-CE24FD888467}" xr6:coauthVersionLast="47" xr6:coauthVersionMax="47" xr10:uidLastSave="{00000000-0000-0000-0000-000000000000}"/>
  <workbookProtection workbookAlgorithmName="SHA-512" workbookHashValue="aFG/1GPXXXr4DHKiNx8zoUA0cs9rFb/AniHjEcfh4ZQxUYQvfODQcVIdZwJNTusaeeH9AYhzKYs/ZiRAZ2iYTA==" workbookSaltValue="jc3EStxwl2peg529X77MVQ==" workbookSpinCount="100000" lockStructure="1"/>
  <bookViews>
    <workbookView xWindow="-120" yWindow="-120" windowWidth="29040" windowHeight="15720" xr2:uid="{2147848D-75BB-4AB1-9874-9DE144B0104F}"/>
  </bookViews>
  <sheets>
    <sheet name="Julia Mustermann" sheetId="1" r:id="rId1"/>
    <sheet name="FERIEN" sheetId="2" r:id="rId2"/>
    <sheet name="Feiertage 26" sheetId="3" r:id="rId3"/>
    <sheet name="Info" sheetId="9" r:id="rId4"/>
  </sheets>
  <definedNames>
    <definedName name="_xlnm._FilterDatabase" localSheetId="2" hidden="1">'Feiertage 26'!$I$3:$I$44</definedName>
    <definedName name="_xlnm._FilterDatabase" localSheetId="1" hidden="1">FERIEN!$B$4:$J$10</definedName>
    <definedName name="Bayern">FERIEN!$B$11</definedName>
    <definedName name="BERLIN">FERIEN!$B$18</definedName>
    <definedName name="BW">FERIEN!$B$4</definedName>
    <definedName name="_xlnm.Print_Area" localSheetId="2">'Feiertage 26'!$A$1:$E$58</definedName>
    <definedName name="_xlnm.Print_Area" localSheetId="1">FERIEN!$B$1:$K$115</definedName>
    <definedName name="_xlnm.Print_Area" localSheetId="0">'Julia Mustermann'!$A$1:$AL$19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3" l="1"/>
  <c r="B17" i="1" l="1"/>
  <c r="B11" i="1"/>
  <c r="C11" i="1" s="1"/>
  <c r="D11" i="1" s="1"/>
  <c r="E11" i="1" s="1"/>
  <c r="F11" i="1" s="1"/>
  <c r="G11" i="1" s="1"/>
  <c r="H11" i="1" s="1"/>
  <c r="I11" i="1" s="1"/>
  <c r="J11" i="1" s="1"/>
  <c r="K11" i="1" s="1"/>
  <c r="L11" i="1" s="1"/>
  <c r="M11" i="1" s="1"/>
  <c r="N11" i="1" s="1"/>
  <c r="O11" i="1" s="1"/>
  <c r="P11" i="1" s="1"/>
  <c r="Q11" i="1" s="1"/>
  <c r="R11" i="1" s="1"/>
  <c r="S11" i="1" s="1"/>
  <c r="T11" i="1" s="1"/>
  <c r="U11" i="1" s="1"/>
  <c r="V11" i="1" s="1"/>
  <c r="W11" i="1" s="1"/>
  <c r="X11" i="1" s="1"/>
  <c r="Y11" i="1" s="1"/>
  <c r="Z11" i="1" s="1"/>
  <c r="AA11" i="1" s="1"/>
  <c r="AB11" i="1" s="1"/>
  <c r="AC11" i="1" s="1"/>
  <c r="AD11" i="1" s="1"/>
  <c r="AE11" i="1" s="1"/>
  <c r="AF11" i="1" s="1"/>
  <c r="AG11" i="1" s="1"/>
  <c r="B14" i="1"/>
  <c r="A2" i="3"/>
  <c r="AH14" i="1" a="1"/>
  <c r="AH14" i="1" s="1"/>
  <c r="AH17" i="1" a="1"/>
  <c r="AH17" i="1" s="1"/>
  <c r="AL14" i="1" a="1"/>
  <c r="AL14" i="1" s="1"/>
  <c r="AL17" i="1" a="1"/>
  <c r="AL17" i="1" s="1"/>
  <c r="AL11" i="1" a="1"/>
  <c r="AL11" i="1" s="1"/>
  <c r="AK14" i="1" a="1"/>
  <c r="AK14" i="1" s="1"/>
  <c r="AK17" i="1" a="1"/>
  <c r="AK17" i="1" s="1"/>
  <c r="AK11" i="1" a="1"/>
  <c r="AK11" i="1" s="1"/>
  <c r="AJ14" i="1" a="1"/>
  <c r="AJ14" i="1" s="1"/>
  <c r="AJ17" i="1" a="1"/>
  <c r="AJ17" i="1" s="1"/>
  <c r="AJ11" i="1" a="1"/>
  <c r="AJ11" i="1" s="1"/>
  <c r="AI14" i="1" a="1"/>
  <c r="AI14" i="1" s="1"/>
  <c r="AI17" i="1" a="1"/>
  <c r="AI17" i="1" s="1"/>
  <c r="AI11" i="1" a="1"/>
  <c r="AI11" i="1" s="1"/>
  <c r="AH11" i="1" a="1"/>
  <c r="AH11" i="1" s="1"/>
  <c r="C58" i="3" l="1"/>
  <c r="B58" i="3"/>
  <c r="C57" i="3"/>
  <c r="B57" i="3"/>
  <c r="C56" i="3"/>
  <c r="B56" i="3"/>
  <c r="C55" i="3"/>
  <c r="B55" i="3"/>
  <c r="C54" i="3"/>
  <c r="B54" i="3"/>
  <c r="C53" i="3"/>
  <c r="B53" i="3"/>
  <c r="C52" i="3"/>
  <c r="B52" i="3"/>
  <c r="C51" i="3"/>
  <c r="B51" i="3"/>
  <c r="C50" i="3"/>
  <c r="B50" i="3"/>
  <c r="C49" i="3"/>
  <c r="B49" i="3"/>
  <c r="C48" i="3"/>
  <c r="B48" i="3"/>
  <c r="C47" i="3"/>
  <c r="B47" i="3"/>
  <c r="C46" i="3"/>
  <c r="B46" i="3"/>
  <c r="C45" i="3"/>
  <c r="B45" i="3"/>
  <c r="C44" i="3"/>
  <c r="B44" i="3"/>
  <c r="A44" i="3"/>
  <c r="C43" i="3"/>
  <c r="B43" i="3"/>
  <c r="A43" i="3"/>
  <c r="C42" i="3"/>
  <c r="B42" i="3"/>
  <c r="A42" i="3"/>
  <c r="C41" i="3"/>
  <c r="B41" i="3"/>
  <c r="A41" i="3"/>
  <c r="C40" i="3"/>
  <c r="B40" i="3"/>
  <c r="A40" i="3"/>
  <c r="C39" i="3"/>
  <c r="B39" i="3"/>
  <c r="A39" i="3"/>
  <c r="C38" i="3"/>
  <c r="B38" i="3"/>
  <c r="A38" i="3"/>
  <c r="C37" i="3"/>
  <c r="B37" i="3"/>
  <c r="A35" i="3"/>
  <c r="C35" i="3" s="1"/>
  <c r="A34" i="3"/>
  <c r="C34" i="3" s="1"/>
  <c r="C33" i="3"/>
  <c r="B33" i="3"/>
  <c r="A33" i="3"/>
  <c r="A32" i="3"/>
  <c r="C32" i="3" s="1"/>
  <c r="A31" i="3"/>
  <c r="C31" i="3" s="1"/>
  <c r="A30" i="3"/>
  <c r="C30" i="3" s="1"/>
  <c r="A29" i="3"/>
  <c r="C29" i="3" s="1"/>
  <c r="A28" i="3"/>
  <c r="C28" i="3" s="1"/>
  <c r="A27" i="3"/>
  <c r="C27" i="3" s="1"/>
  <c r="A26" i="3"/>
  <c r="C26" i="3" s="1"/>
  <c r="A25" i="3"/>
  <c r="C25" i="3" s="1"/>
  <c r="A24" i="3"/>
  <c r="C24" i="3" s="1"/>
  <c r="A23" i="3"/>
  <c r="C23" i="3" s="1"/>
  <c r="C22" i="3"/>
  <c r="B22" i="3"/>
  <c r="A22" i="3"/>
  <c r="C21" i="3"/>
  <c r="B21" i="3"/>
  <c r="A21" i="3"/>
  <c r="A20" i="3"/>
  <c r="C20" i="3" s="1"/>
  <c r="A19" i="3"/>
  <c r="C19" i="3" s="1"/>
  <c r="C18" i="3"/>
  <c r="B18" i="3"/>
  <c r="A18" i="3"/>
  <c r="C17" i="3"/>
  <c r="B17" i="3"/>
  <c r="A17" i="3"/>
  <c r="C12" i="3"/>
  <c r="B12" i="3"/>
  <c r="A12" i="3"/>
  <c r="A11" i="3"/>
  <c r="C11" i="3" s="1"/>
  <c r="C10" i="3"/>
  <c r="B10" i="3"/>
  <c r="C36" i="3"/>
  <c r="B36" i="3"/>
  <c r="A8" i="3"/>
  <c r="B8" i="3" s="1"/>
  <c r="A6" i="3"/>
  <c r="C6" i="3" s="1"/>
  <c r="A5" i="3"/>
  <c r="C5" i="3" s="1"/>
  <c r="A4" i="3"/>
  <c r="B4" i="3" s="1"/>
  <c r="B3" i="3"/>
  <c r="A3" i="3"/>
  <c r="C3" i="3" s="1"/>
  <c r="C2" i="3"/>
  <c r="P1" i="3"/>
  <c r="O1" i="3"/>
  <c r="A9" i="3" s="1"/>
  <c r="C8" i="3" l="1"/>
  <c r="A36" i="3"/>
  <c r="A15" i="3"/>
  <c r="C15" i="3" s="1"/>
  <c r="A13" i="3"/>
  <c r="C13" i="3" s="1"/>
  <c r="C4" i="3"/>
  <c r="A14" i="3"/>
  <c r="C14" i="3" s="1"/>
  <c r="A37" i="3"/>
  <c r="A16" i="3"/>
  <c r="C16" i="3" s="1"/>
  <c r="C9" i="3"/>
  <c r="B9" i="3"/>
  <c r="B2" i="3"/>
  <c r="B6" i="3"/>
  <c r="B24" i="3"/>
  <c r="B27" i="3"/>
  <c r="B30" i="3"/>
  <c r="A7" i="3"/>
  <c r="B16" i="3"/>
  <c r="B19" i="3"/>
  <c r="B25" i="3"/>
  <c r="B28" i="3"/>
  <c r="B31" i="3"/>
  <c r="B34" i="3"/>
  <c r="B11" i="3"/>
  <c r="B20" i="3"/>
  <c r="B23" i="3"/>
  <c r="B26" i="3"/>
  <c r="B29" i="3"/>
  <c r="B32" i="3"/>
  <c r="B35" i="3"/>
  <c r="B5" i="3"/>
  <c r="B13" i="3" l="1"/>
  <c r="B14" i="3"/>
  <c r="B15" i="3"/>
  <c r="C7" i="3"/>
  <c r="B7" i="3"/>
  <c r="G111" i="2" l="1"/>
  <c r="G112" i="2"/>
  <c r="G113" i="2"/>
  <c r="G114" i="2"/>
  <c r="G115" i="2"/>
  <c r="G110" i="2"/>
  <c r="I110" i="2" s="1"/>
  <c r="G104" i="2"/>
  <c r="G105" i="2"/>
  <c r="G106" i="2"/>
  <c r="G107" i="2"/>
  <c r="G108" i="2"/>
  <c r="G103" i="2"/>
  <c r="I103" i="2" s="1"/>
  <c r="G97" i="2"/>
  <c r="G98" i="2"/>
  <c r="G99" i="2"/>
  <c r="G100" i="2"/>
  <c r="G101" i="2"/>
  <c r="G96" i="2"/>
  <c r="H96" i="2" s="1"/>
  <c r="G90" i="2"/>
  <c r="G91" i="2"/>
  <c r="G92" i="2"/>
  <c r="G93" i="2"/>
  <c r="G94" i="2"/>
  <c r="G89" i="2"/>
  <c r="H89" i="2" s="1"/>
  <c r="G83" i="2"/>
  <c r="G84" i="2"/>
  <c r="G85" i="2"/>
  <c r="G86" i="2"/>
  <c r="G87" i="2"/>
  <c r="G82" i="2"/>
  <c r="I82" i="2" s="1"/>
  <c r="G76" i="2"/>
  <c r="G77" i="2"/>
  <c r="G78" i="2"/>
  <c r="G79" i="2"/>
  <c r="G80" i="2"/>
  <c r="G75" i="2"/>
  <c r="G69" i="2"/>
  <c r="G70" i="2"/>
  <c r="G71" i="2"/>
  <c r="G72" i="2"/>
  <c r="G73" i="2"/>
  <c r="G68" i="2"/>
  <c r="H68" i="2" s="1"/>
  <c r="G62" i="2"/>
  <c r="G63" i="2"/>
  <c r="G64" i="2"/>
  <c r="G65" i="2"/>
  <c r="G66" i="2"/>
  <c r="G61" i="2"/>
  <c r="H61" i="2" s="1"/>
  <c r="G55" i="2"/>
  <c r="G56" i="2"/>
  <c r="G57" i="2"/>
  <c r="G58" i="2"/>
  <c r="G59" i="2"/>
  <c r="G54" i="2"/>
  <c r="G48" i="2"/>
  <c r="G49" i="2"/>
  <c r="G50" i="2"/>
  <c r="G51" i="2"/>
  <c r="G52" i="2"/>
  <c r="G47" i="2"/>
  <c r="I47" i="2" s="1"/>
  <c r="G41" i="2"/>
  <c r="G42" i="2"/>
  <c r="G43" i="2"/>
  <c r="G44" i="2"/>
  <c r="G45" i="2"/>
  <c r="G40" i="2"/>
  <c r="I40" i="2" s="1"/>
  <c r="G34" i="2"/>
  <c r="G35" i="2"/>
  <c r="G36" i="2"/>
  <c r="G37" i="2"/>
  <c r="G38" i="2"/>
  <c r="G33" i="2"/>
  <c r="G27" i="2"/>
  <c r="G28" i="2"/>
  <c r="G29" i="2"/>
  <c r="G30" i="2"/>
  <c r="G31" i="2"/>
  <c r="G26" i="2"/>
  <c r="G20" i="2"/>
  <c r="G21" i="2"/>
  <c r="G22" i="2"/>
  <c r="G23" i="2"/>
  <c r="G24" i="2"/>
  <c r="G19" i="2"/>
  <c r="H19" i="2" s="1"/>
  <c r="G12" i="2"/>
  <c r="G5" i="2"/>
  <c r="G6" i="2"/>
  <c r="H6" i="2" s="1"/>
  <c r="G7" i="2"/>
  <c r="H7" i="2" s="1"/>
  <c r="G8" i="2"/>
  <c r="H8" i="2" s="1"/>
  <c r="G9" i="2"/>
  <c r="H9" i="2" s="1"/>
  <c r="G10" i="2"/>
  <c r="H10" i="2" s="1"/>
  <c r="G13" i="2"/>
  <c r="H13" i="2" s="1"/>
  <c r="G14" i="2"/>
  <c r="H14" i="2" s="1"/>
  <c r="G15" i="2"/>
  <c r="I15" i="2" s="1"/>
  <c r="G16" i="2"/>
  <c r="H16" i="2" s="1"/>
  <c r="G17" i="2"/>
  <c r="H17" i="2" s="1"/>
  <c r="H5" i="2" l="1"/>
  <c r="I6" i="2"/>
  <c r="I7" i="2"/>
  <c r="I9" i="2"/>
  <c r="J5" i="2"/>
  <c r="I8" i="2"/>
  <c r="I10" i="2"/>
  <c r="I111" i="2"/>
  <c r="H111" i="2"/>
  <c r="I113" i="2"/>
  <c r="H113" i="2"/>
  <c r="I115" i="2"/>
  <c r="H115" i="2"/>
  <c r="I112" i="2"/>
  <c r="H112" i="2"/>
  <c r="I114" i="2"/>
  <c r="H114" i="2"/>
  <c r="I108" i="2"/>
  <c r="H108" i="2"/>
  <c r="I107" i="2"/>
  <c r="H107" i="2"/>
  <c r="I106" i="2"/>
  <c r="H106" i="2"/>
  <c r="H105" i="2"/>
  <c r="I105" i="2"/>
  <c r="H104" i="2"/>
  <c r="I104" i="2"/>
  <c r="H97" i="2"/>
  <c r="I97" i="2"/>
  <c r="H99" i="2"/>
  <c r="I99" i="2"/>
  <c r="I101" i="2"/>
  <c r="H101" i="2"/>
  <c r="H98" i="2"/>
  <c r="I98" i="2"/>
  <c r="H100" i="2"/>
  <c r="I100" i="2"/>
  <c r="H92" i="2"/>
  <c r="J92" i="2"/>
  <c r="I92" i="2"/>
  <c r="H91" i="2"/>
  <c r="I91" i="2"/>
  <c r="I90" i="2"/>
  <c r="H90" i="2"/>
  <c r="H94" i="2"/>
  <c r="I94" i="2"/>
  <c r="H93" i="2"/>
  <c r="I93" i="2"/>
  <c r="H87" i="2"/>
  <c r="I87" i="2"/>
  <c r="H86" i="2"/>
  <c r="I86" i="2"/>
  <c r="H85" i="2"/>
  <c r="I85" i="2"/>
  <c r="I84" i="2"/>
  <c r="H84" i="2"/>
  <c r="I83" i="2"/>
  <c r="H83" i="2"/>
  <c r="I75" i="2"/>
  <c r="H75" i="2"/>
  <c r="I80" i="2"/>
  <c r="H80" i="2"/>
  <c r="I78" i="2"/>
  <c r="H78" i="2"/>
  <c r="I79" i="2"/>
  <c r="H79" i="2"/>
  <c r="I76" i="2"/>
  <c r="H76" i="2"/>
  <c r="I77" i="2"/>
  <c r="H77" i="2"/>
  <c r="H73" i="2"/>
  <c r="I73" i="2"/>
  <c r="I72" i="2"/>
  <c r="H72" i="2"/>
  <c r="I71" i="2"/>
  <c r="H71" i="2"/>
  <c r="I70" i="2"/>
  <c r="H70" i="2"/>
  <c r="I69" i="2"/>
  <c r="H69" i="2"/>
  <c r="I64" i="2"/>
  <c r="H64" i="2"/>
  <c r="J64" i="2"/>
  <c r="H63" i="2"/>
  <c r="I63" i="2"/>
  <c r="H62" i="2"/>
  <c r="I62" i="2"/>
  <c r="I66" i="2"/>
  <c r="H66" i="2"/>
  <c r="I65" i="2"/>
  <c r="H65" i="2"/>
  <c r="J65" i="2"/>
  <c r="K65" i="2"/>
  <c r="H57" i="2"/>
  <c r="I57" i="2"/>
  <c r="J57" i="2"/>
  <c r="I59" i="2"/>
  <c r="H59" i="2"/>
  <c r="H58" i="2"/>
  <c r="I58" i="2"/>
  <c r="H56" i="2"/>
  <c r="I56" i="2"/>
  <c r="H55" i="2"/>
  <c r="I55" i="2"/>
  <c r="H50" i="2"/>
  <c r="I50" i="2"/>
  <c r="H49" i="2"/>
  <c r="I49" i="2"/>
  <c r="H48" i="2"/>
  <c r="I48" i="2"/>
  <c r="H52" i="2"/>
  <c r="I52" i="2"/>
  <c r="H51" i="2"/>
  <c r="I51" i="2"/>
  <c r="H45" i="2"/>
  <c r="I45" i="2"/>
  <c r="H44" i="2"/>
  <c r="I44" i="2"/>
  <c r="H43" i="2"/>
  <c r="I43" i="2"/>
  <c r="I42" i="2"/>
  <c r="H42" i="2"/>
  <c r="I41" i="2"/>
  <c r="H41" i="2"/>
  <c r="I37" i="2"/>
  <c r="K37" i="2"/>
  <c r="J37" i="2"/>
  <c r="H37" i="2"/>
  <c r="I36" i="2"/>
  <c r="H36" i="2"/>
  <c r="I35" i="2"/>
  <c r="H35" i="2"/>
  <c r="I34" i="2"/>
  <c r="H34" i="2"/>
  <c r="H38" i="2"/>
  <c r="I38" i="2"/>
  <c r="I28" i="2"/>
  <c r="H28" i="2"/>
  <c r="I27" i="2"/>
  <c r="H27" i="2"/>
  <c r="H26" i="2"/>
  <c r="J26" i="2"/>
  <c r="I31" i="2"/>
  <c r="H31" i="2"/>
  <c r="I30" i="2"/>
  <c r="H30" i="2"/>
  <c r="I29" i="2"/>
  <c r="K29" i="2"/>
  <c r="H29" i="2"/>
  <c r="J29" i="2"/>
  <c r="I24" i="2"/>
  <c r="H24" i="2"/>
  <c r="I22" i="2"/>
  <c r="H22" i="2"/>
  <c r="K22" i="2"/>
  <c r="J22" i="2"/>
  <c r="I23" i="2"/>
  <c r="H23" i="2"/>
  <c r="H20" i="2"/>
  <c r="I20" i="2"/>
  <c r="H21" i="2"/>
  <c r="I21" i="2"/>
  <c r="I12" i="2"/>
  <c r="J12" i="2"/>
  <c r="I33" i="2"/>
  <c r="J33" i="2"/>
  <c r="I54" i="2"/>
  <c r="K54" i="2"/>
  <c r="J54" i="2"/>
  <c r="J44" i="2"/>
  <c r="H12" i="2"/>
  <c r="J61" i="2"/>
  <c r="J96" i="2"/>
  <c r="J40" i="2"/>
  <c r="I19" i="2"/>
  <c r="J19" i="2"/>
  <c r="H82" i="2"/>
  <c r="I61" i="2"/>
  <c r="H33" i="2"/>
  <c r="I96" i="2"/>
  <c r="I68" i="2"/>
  <c r="I5" i="2"/>
  <c r="H110" i="2"/>
  <c r="H103" i="2"/>
  <c r="I89" i="2"/>
  <c r="H54" i="2"/>
  <c r="H47" i="2"/>
  <c r="H40" i="2"/>
  <c r="I26" i="2"/>
  <c r="I17" i="2"/>
  <c r="I14" i="2"/>
  <c r="I13" i="2"/>
  <c r="H15" i="2"/>
  <c r="I16" i="2"/>
  <c r="AL10" i="1"/>
  <c r="AK10" i="1"/>
  <c r="AJ10" i="1"/>
  <c r="AI10" i="1"/>
  <c r="AH10" i="1"/>
  <c r="C17" i="1"/>
  <c r="D17" i="1" s="1"/>
  <c r="E17" i="1" s="1"/>
  <c r="F17" i="1" s="1"/>
  <c r="G17" i="1" s="1"/>
  <c r="H17" i="1" s="1"/>
  <c r="I17" i="1" s="1"/>
  <c r="J17" i="1" s="1"/>
  <c r="K17" i="1" s="1"/>
  <c r="L17" i="1" s="1"/>
  <c r="M17" i="1" s="1"/>
  <c r="N17" i="1" s="1"/>
  <c r="O17" i="1" s="1"/>
  <c r="P17" i="1" s="1"/>
  <c r="Q17" i="1" s="1"/>
  <c r="R17" i="1" s="1"/>
  <c r="S17" i="1" s="1"/>
  <c r="T17" i="1" s="1"/>
  <c r="U17" i="1" s="1"/>
  <c r="V17" i="1" s="1"/>
  <c r="W17" i="1" s="1"/>
  <c r="X17" i="1" s="1"/>
  <c r="Y17" i="1" s="1"/>
  <c r="Z17" i="1" s="1"/>
  <c r="AA17" i="1" s="1"/>
  <c r="AB17" i="1" s="1"/>
  <c r="AC17" i="1" s="1"/>
  <c r="AD17" i="1" s="1"/>
  <c r="AE17" i="1" s="1"/>
  <c r="AF17" i="1" s="1"/>
  <c r="AG17" i="1" s="1"/>
  <c r="C14" i="1"/>
  <c r="D14" i="1" s="1"/>
  <c r="E14" i="1" s="1"/>
  <c r="F14" i="1" s="1"/>
  <c r="G14" i="1" s="1"/>
  <c r="H14" i="1" s="1"/>
  <c r="I14" i="1" s="1"/>
  <c r="J14" i="1" s="1"/>
  <c r="K14" i="1" s="1"/>
  <c r="L14" i="1" s="1"/>
  <c r="M14" i="1" s="1"/>
  <c r="N14" i="1" s="1"/>
  <c r="O14" i="1" s="1"/>
  <c r="P14" i="1" s="1"/>
  <c r="Q14" i="1" s="1"/>
  <c r="R14" i="1" s="1"/>
  <c r="S14" i="1" s="1"/>
  <c r="T14" i="1" s="1"/>
  <c r="U14" i="1" s="1"/>
  <c r="V14" i="1" s="1"/>
  <c r="W14" i="1" s="1"/>
  <c r="X14" i="1" s="1"/>
  <c r="Y14" i="1" s="1"/>
  <c r="Z14" i="1" s="1"/>
  <c r="AA14" i="1" s="1"/>
  <c r="AB14" i="1" s="1"/>
  <c r="AC14" i="1" s="1"/>
  <c r="AD14" i="1" s="1"/>
  <c r="AE14" i="1" s="1"/>
  <c r="AF14" i="1" s="1"/>
  <c r="C12" i="1"/>
  <c r="D12" i="1" s="1"/>
  <c r="E12" i="1" s="1"/>
  <c r="F12" i="1" s="1"/>
  <c r="G12" i="1" s="1"/>
  <c r="H12" i="1" s="1"/>
  <c r="I12" i="1" s="1"/>
  <c r="J12" i="1" s="1"/>
  <c r="K12" i="1" s="1"/>
  <c r="L12" i="1" s="1"/>
  <c r="M12" i="1" s="1"/>
  <c r="N12" i="1" s="1"/>
  <c r="O12" i="1" s="1"/>
  <c r="P12" i="1" s="1"/>
  <c r="Q12" i="1" s="1"/>
  <c r="R12" i="1" s="1"/>
  <c r="S12" i="1" s="1"/>
  <c r="T12" i="1" s="1"/>
  <c r="U12" i="1" s="1"/>
  <c r="V12" i="1" s="1"/>
  <c r="W12" i="1" s="1"/>
  <c r="X12" i="1" s="1"/>
  <c r="Y12" i="1" s="1"/>
  <c r="Z12" i="1" s="1"/>
  <c r="AA12" i="1" s="1"/>
  <c r="AB12" i="1" s="1"/>
  <c r="AC12" i="1" s="1"/>
  <c r="AD12" i="1" s="1"/>
  <c r="AE12" i="1" s="1"/>
  <c r="AF12" i="1" s="1"/>
  <c r="AG12" i="1" s="1"/>
  <c r="C18" i="1" l="1"/>
  <c r="D18" i="1" s="1"/>
  <c r="E18" i="1" s="1"/>
  <c r="F18" i="1" s="1"/>
  <c r="G18" i="1" s="1"/>
  <c r="H18" i="1" s="1"/>
  <c r="I18" i="1" s="1"/>
  <c r="J18" i="1" s="1"/>
  <c r="K18" i="1" s="1"/>
  <c r="L18" i="1" s="1"/>
  <c r="M18" i="1" s="1"/>
  <c r="N18" i="1" s="1"/>
  <c r="O18" i="1" s="1"/>
  <c r="P18" i="1" s="1"/>
  <c r="Q18" i="1" s="1"/>
  <c r="R18" i="1" s="1"/>
  <c r="S18" i="1" s="1"/>
  <c r="T18" i="1" s="1"/>
  <c r="U18" i="1" s="1"/>
  <c r="V18" i="1" s="1"/>
  <c r="W18" i="1" s="1"/>
  <c r="X18" i="1" s="1"/>
  <c r="Y18" i="1" s="1"/>
  <c r="Z18" i="1" s="1"/>
  <c r="AA18" i="1" s="1"/>
  <c r="AB18" i="1" s="1"/>
  <c r="AC18" i="1" s="1"/>
  <c r="AD18" i="1" s="1"/>
  <c r="AE18" i="1" s="1"/>
  <c r="AF18" i="1" s="1"/>
  <c r="AG18" i="1" s="1"/>
  <c r="C15" i="1"/>
  <c r="D15" i="1" s="1"/>
  <c r="E15" i="1" s="1"/>
  <c r="F15" i="1" s="1"/>
  <c r="G15" i="1" s="1"/>
  <c r="H15" i="1" s="1"/>
  <c r="I15" i="1" s="1"/>
  <c r="J15" i="1" s="1"/>
  <c r="K15" i="1" s="1"/>
  <c r="L15" i="1" s="1"/>
  <c r="M15" i="1" s="1"/>
  <c r="N15" i="1" s="1"/>
  <c r="O15" i="1" s="1"/>
  <c r="P15" i="1" s="1"/>
  <c r="Q15" i="1" s="1"/>
  <c r="R15" i="1" s="1"/>
  <c r="S15" i="1" s="1"/>
  <c r="T15" i="1" s="1"/>
  <c r="U15" i="1" s="1"/>
  <c r="V15" i="1" s="1"/>
  <c r="W15" i="1" s="1"/>
  <c r="X15" i="1" s="1"/>
  <c r="Y15" i="1" s="1"/>
  <c r="Z15" i="1" s="1"/>
  <c r="AA15" i="1" s="1"/>
  <c r="AB15" i="1" s="1"/>
  <c r="AC15" i="1" s="1"/>
  <c r="AD15" i="1" s="1"/>
  <c r="AE15" i="1" s="1"/>
  <c r="AF1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Sejla Memic</author>
  </authors>
  <commentList>
    <comment ref="D8" authorId="0" shapeId="0" xr:uid="{9122FD1E-CD35-44CA-83C1-0062F5BDC50A}">
      <text>
        <r>
          <rPr>
            <sz val="16"/>
            <color indexed="81"/>
            <rFont val="Calibri"/>
            <family val="2"/>
            <scheme val="minor"/>
          </rPr>
          <t xml:space="preserve">Hier die Abwesenheitsgründe sowie den gewünschten Code für die Abwesenheitsgründe eingeben. </t>
        </r>
        <r>
          <rPr>
            <sz val="9"/>
            <color indexed="81"/>
            <rFont val="Segoe UI"/>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Memic Sejla</author>
  </authors>
  <commentList>
    <comment ref="G2" authorId="0" shapeId="0" xr:uid="{F2D390F6-164A-45DA-B48D-6325E3DBBD7D}">
      <text>
        <r>
          <rPr>
            <b/>
            <sz val="10"/>
            <color indexed="81"/>
            <rFont val="Calibri"/>
            <family val="2"/>
            <scheme val="minor"/>
          </rPr>
          <t>Ein x eingeben, um Ferien zu markieren.</t>
        </r>
        <r>
          <rPr>
            <sz val="10"/>
            <color indexed="81"/>
            <rFont val="Calibri"/>
            <family val="2"/>
            <scheme val="minor"/>
          </rPr>
          <t xml:space="preserve">
Markierte Ferien mit einem </t>
        </r>
        <r>
          <rPr>
            <b/>
            <sz val="10"/>
            <color indexed="81"/>
            <rFont val="Calibri"/>
            <family val="2"/>
            <scheme val="minor"/>
          </rPr>
          <t>x</t>
        </r>
        <r>
          <rPr>
            <sz val="10"/>
            <color indexed="81"/>
            <rFont val="Calibri"/>
            <family val="2"/>
            <scheme val="minor"/>
          </rPr>
          <t xml:space="preserve"> werden automatisch in Anwesenheitsplaner mit Farbe Orange hervorgehoben.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Thomas Ramel</author>
    <author>Sejla Memic</author>
    <author>Memic Sejla</author>
  </authors>
  <commentList>
    <comment ref="D1" authorId="0" shapeId="0" xr:uid="{945510D2-3B6E-4E9B-BBA4-FC483AB2F747}">
      <text>
        <r>
          <rPr>
            <sz val="9"/>
            <color indexed="81"/>
            <rFont val="Century Gothic"/>
            <family val="2"/>
          </rPr>
          <t xml:space="preserve">Ein </t>
        </r>
        <r>
          <rPr>
            <b/>
            <sz val="11"/>
            <color indexed="81"/>
            <rFont val="Century Gothic"/>
            <family val="2"/>
          </rPr>
          <t>x</t>
        </r>
        <r>
          <rPr>
            <sz val="9"/>
            <color indexed="81"/>
            <rFont val="Century Gothic"/>
            <family val="2"/>
          </rPr>
          <t xml:space="preserve"> eingeben, um Feiertage zu markieren.
Markierte Feiertage mit einem x werden automatisch in Deinstplaner mit Farbe Gelb hervorgehoben.</t>
        </r>
      </text>
    </comment>
    <comment ref="J1" authorId="1" shapeId="0" xr:uid="{E1CE28C2-EC30-4DB0-B26D-43392324329D}">
      <text>
        <r>
          <rPr>
            <sz val="16"/>
            <color indexed="81"/>
            <rFont val="Calibri"/>
            <family val="2"/>
            <scheme val="minor"/>
          </rPr>
          <t>Legende</t>
        </r>
        <r>
          <rPr>
            <sz val="9"/>
            <color indexed="81"/>
            <rFont val="Segoe UI"/>
            <family val="2"/>
          </rPr>
          <t xml:space="preserve">
</t>
        </r>
      </text>
    </comment>
    <comment ref="S1" authorId="1" shapeId="0" xr:uid="{ADBC13BB-DD3A-4AFC-99FE-D370E8F33C98}">
      <text>
        <r>
          <rPr>
            <sz val="16"/>
            <color indexed="81"/>
            <rFont val="Calibri"/>
            <family val="2"/>
            <scheme val="minor"/>
          </rPr>
          <t>Legende</t>
        </r>
        <r>
          <rPr>
            <sz val="9"/>
            <color indexed="81"/>
            <rFont val="Segoe UI"/>
            <family val="2"/>
          </rPr>
          <t xml:space="preserve">
</t>
        </r>
      </text>
    </comment>
    <comment ref="E19" authorId="2" shapeId="0" xr:uid="{653F869F-4474-4A6F-A87F-77D460EC2787}">
      <text>
        <r>
          <rPr>
            <sz val="11"/>
            <color indexed="81"/>
            <rFont val="Century Gothic"/>
            <family val="2"/>
          </rPr>
          <t>Es handelt sich nur auf den Stadtgebiet der schwäbischen Stadt um einen gesetzlichen Feiertag.</t>
        </r>
        <r>
          <rPr>
            <sz val="9"/>
            <color indexed="81"/>
            <rFont val="Segoe UI"/>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<sst xmlns="http://schemas.openxmlformats.org/spreadsheetml/2006/main" count="631" uniqueCount="125">
  <si>
    <t>V</t>
  </si>
  <si>
    <t>A</t>
  </si>
  <si>
    <t>E</t>
  </si>
  <si>
    <t>ENTSCHULDIGT</t>
  </si>
  <si>
    <t>ANWESEND</t>
  </si>
  <si>
    <t>U</t>
  </si>
  <si>
    <t>UNENTSCHULDIGT</t>
  </si>
  <si>
    <t>VERSPÄTET</t>
  </si>
  <si>
    <t>K</t>
  </si>
  <si>
    <t>KRANK</t>
  </si>
  <si>
    <t>GESAMTÜBERSICHT</t>
  </si>
  <si>
    <t>JULIA MUSTERMANN</t>
  </si>
  <si>
    <t>Schüler ID:</t>
  </si>
  <si>
    <t>Klasse:</t>
  </si>
  <si>
    <t>Lehrer/in:</t>
  </si>
  <si>
    <t>Christina Muster</t>
  </si>
  <si>
    <t>SCHULJAHR</t>
  </si>
  <si>
    <t>NOTFALLKONTAKT</t>
  </si>
  <si>
    <t>Tel.:</t>
  </si>
  <si>
    <t>Name:</t>
  </si>
  <si>
    <t>Geburtstag:</t>
  </si>
  <si>
    <t>4a</t>
  </si>
  <si>
    <t>Von</t>
  </si>
  <si>
    <t>Bis</t>
  </si>
  <si>
    <t xml:space="preserve">Von </t>
  </si>
  <si>
    <t xml:space="preserve"> -</t>
  </si>
  <si>
    <t>&amp;</t>
  </si>
  <si>
    <t>BERLIN</t>
  </si>
  <si>
    <t>BAYERN</t>
  </si>
  <si>
    <t>BRANDENBURG</t>
  </si>
  <si>
    <t>BREMEN</t>
  </si>
  <si>
    <t>HAMBURG</t>
  </si>
  <si>
    <t>HESSEN</t>
  </si>
  <si>
    <t>MECKLENBURG-VORPOMMERN</t>
  </si>
  <si>
    <t>NIEDERSACHSEN</t>
  </si>
  <si>
    <t>NORDRHEIN-WESTFALEN</t>
  </si>
  <si>
    <t>RHEINLAND-PFALZ</t>
  </si>
  <si>
    <t>SAARLAND</t>
  </si>
  <si>
    <t>SACHSEN</t>
  </si>
  <si>
    <t>SACHSEN-ANHALT</t>
  </si>
  <si>
    <t>SCHLESWIG-HOLSTEIN</t>
  </si>
  <si>
    <t>THÜRINGEN</t>
  </si>
  <si>
    <t>Herbstferien</t>
  </si>
  <si>
    <t>Weihnachtsferien</t>
  </si>
  <si>
    <t>Winterferien</t>
  </si>
  <si>
    <t>Osterferien</t>
  </si>
  <si>
    <t>Pfingstferien</t>
  </si>
  <si>
    <t>Sommerferien</t>
  </si>
  <si>
    <t>x</t>
  </si>
  <si>
    <t>Datum</t>
  </si>
  <si>
    <t>Jahr</t>
  </si>
  <si>
    <t>Tag</t>
  </si>
  <si>
    <t>Feiertag?</t>
  </si>
  <si>
    <t>Land</t>
  </si>
  <si>
    <t>Gesetz.?</t>
  </si>
  <si>
    <t>So.</t>
  </si>
  <si>
    <t>Feiertag 
am Sonntag</t>
  </si>
  <si>
    <t>X</t>
  </si>
  <si>
    <t>Markierter 
Feiertag</t>
  </si>
  <si>
    <t>Neujahr</t>
  </si>
  <si>
    <t>DE / AT / CH</t>
  </si>
  <si>
    <t>Ja</t>
  </si>
  <si>
    <t>Berchtoldstag</t>
  </si>
  <si>
    <t>CH</t>
  </si>
  <si>
    <t>Inter. Frauentag</t>
  </si>
  <si>
    <t>DE</t>
  </si>
  <si>
    <t>St. Josef</t>
  </si>
  <si>
    <t>Karfreitag</t>
  </si>
  <si>
    <t>DE / CH</t>
  </si>
  <si>
    <t>Ostersonntag</t>
  </si>
  <si>
    <t>Ostermontag</t>
  </si>
  <si>
    <t>Näfelser Fahrt</t>
  </si>
  <si>
    <t>Nein</t>
  </si>
  <si>
    <t>Sechseläuten</t>
  </si>
  <si>
    <t>Tag d. Arbeit</t>
  </si>
  <si>
    <t>Staatsfeiertag</t>
  </si>
  <si>
    <t>AT</t>
  </si>
  <si>
    <t>Pfingstsonntag</t>
  </si>
  <si>
    <t>DE / AT</t>
  </si>
  <si>
    <t>Pfingstmontag</t>
  </si>
  <si>
    <t>Fronleichnam</t>
  </si>
  <si>
    <t>Peter und Paul</t>
  </si>
  <si>
    <t>Nationalfeiertag</t>
  </si>
  <si>
    <t>Augs. Friedensfest</t>
  </si>
  <si>
    <t>Mariä Himmelfahrt</t>
  </si>
  <si>
    <t>Genfer Bettag</t>
  </si>
  <si>
    <t>Knabenschiessen</t>
  </si>
  <si>
    <t>Buß- und Bettag</t>
  </si>
  <si>
    <t>Weltkindertag</t>
  </si>
  <si>
    <t>Mauritiustag</t>
  </si>
  <si>
    <t>St. Niklaus v. Flüe</t>
  </si>
  <si>
    <t>St. Leodegar</t>
  </si>
  <si>
    <t>Tag der Dt. Einheit</t>
  </si>
  <si>
    <t>Reformationstag</t>
  </si>
  <si>
    <t>Allerheiligen</t>
  </si>
  <si>
    <t>Mariä Empfängnis</t>
  </si>
  <si>
    <t>CH / AT</t>
  </si>
  <si>
    <t>Weihnachten</t>
  </si>
  <si>
    <t>Karsamstag</t>
  </si>
  <si>
    <t>1. Advent</t>
  </si>
  <si>
    <t>Nikolaus</t>
  </si>
  <si>
    <t>2. Advent</t>
  </si>
  <si>
    <t>3. Advent</t>
  </si>
  <si>
    <t>4. Advent</t>
  </si>
  <si>
    <t>Heiligabend</t>
  </si>
  <si>
    <t>Silvester</t>
  </si>
  <si>
    <t>LEGENDE</t>
  </si>
  <si>
    <t>BUNDESLAND</t>
  </si>
  <si>
    <t>START</t>
  </si>
  <si>
    <t>ENDE</t>
  </si>
  <si>
    <t>FERIEN?
X</t>
  </si>
  <si>
    <t>BADEN-WÜRTENBERG</t>
  </si>
  <si>
    <t>WEITERE
FERIEN</t>
  </si>
  <si>
    <t>Christi Himmelfahrt</t>
  </si>
  <si>
    <t>Emilia Mustermann</t>
  </si>
  <si>
    <t xml:space="preserve"> 0123 45 46 47 48</t>
  </si>
  <si>
    <t>Julian Mustermann</t>
  </si>
  <si>
    <t>office-lernen.com</t>
  </si>
  <si>
    <t xml:space="preserve">Dem Lizenznehmer wird gestattet, 
diese Software im eigenen betrieblichen oder privaten Umfeld zu nutzen. 
Die unerlaubte weitergabe an Dritte ist nicht gestattet!
</t>
  </si>
  <si>
    <t>2026 / 2027</t>
  </si>
  <si>
    <t>Heilige Drei Könige</t>
  </si>
  <si>
    <t>Eidg. Dank-, Buss- und Bettag</t>
  </si>
  <si>
    <t>Bezeichnung</t>
  </si>
  <si>
    <t>FERIEN 2026 / 2027</t>
  </si>
  <si>
    <t>Testversion An- und Abwesenheitsplaner Schule 2026/2027
Diese kostenlose Testversion enthält ein Schülerblatt mit den Monaten August bis Oktober und ist mit Blattschutz versehen.
Die Vollversion (alle Monate, ohne Blattschutz, 14,90 €) erhalten Sie auf office-lernen.com:
https://office-lernen.com/anwesenheitsliste-kostenlose-vorlagen-zum-download/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</si>
</sst>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
    <numFmt numFmtId="165" formatCode="d"/>
    <numFmt numFmtId="166" formatCode="ddd/"/>
  </numFmts>
  <fonts count="36">
    <font>
      <sz val="11"/>
      <color theme="1"/>
      <name val="Calibri"/>
      <family val="2"/>
      <scheme val="minor"/>
    </font>
    <font>
      <b/>
      <sz val="11"/>
      <color theme="1"/>
      <name val="Calibri"/>
      <family val="2"/>
      <scheme val="minor"/>
    </font>
    <font>
      <sz val="12"/>
      <color theme="1"/>
      <name val="Calibri"/>
      <family val="2"/>
      <scheme val="minor"/>
    </font>
    <font>
      <sz val="16"/>
      <color theme="1"/>
      <name val="Calibri"/>
      <family val="2"/>
      <scheme val="minor"/>
    </font>
    <font>
      <sz val="18"/>
      <color theme="1"/>
      <name val="Calibri"/>
      <family val="2"/>
      <scheme val="minor"/>
    </font>
    <font>
      <b/>
      <sz val="12"/>
      <color theme="1"/>
      <name val="Calibri"/>
      <family val="2"/>
      <scheme val="minor"/>
    </font>
    <font>
      <b/>
      <sz val="10"/>
      <color theme="1"/>
      <name val="Calibri"/>
      <family val="2"/>
      <scheme val="minor"/>
    </font>
    <font>
      <sz val="11"/>
      <color theme="1"/>
      <name val="Abadi Extra Light"/>
      <family val="2"/>
    </font>
    <font>
      <sz val="10"/>
      <color theme="1"/>
      <name val="Calibri Light"/>
      <family val="2"/>
      <scheme val="major"/>
    </font>
    <font>
      <sz val="8"/>
      <name val="Calibri"/>
      <family val="2"/>
      <scheme val="minor"/>
    </font>
    <font>
      <b/>
      <sz val="12"/>
      <name val="Calibri"/>
      <family val="2"/>
      <scheme val="minor"/>
    </font>
    <font>
      <b/>
      <sz val="24"/>
      <color theme="1"/>
      <name val="Calibri"/>
      <family val="2"/>
      <scheme val="minor"/>
    </font>
    <font>
      <sz val="9"/>
      <color rgb="FF006FE0"/>
      <name val="Inherit"/>
    </font>
    <font>
      <sz val="9"/>
      <color rgb="FF008080"/>
      <name val="Inherit"/>
    </font>
    <font>
      <b/>
      <sz val="12"/>
      <color theme="0"/>
      <name val="Calibri"/>
      <family val="2"/>
      <scheme val="minor"/>
    </font>
    <font>
      <b/>
      <sz val="13"/>
      <color theme="0"/>
      <name val="Century Gothic"/>
      <family val="2"/>
    </font>
    <font>
      <b/>
      <sz val="11"/>
      <color theme="1" tint="0.249977111117893"/>
      <name val="Century Gothic"/>
      <family val="2"/>
    </font>
    <font>
      <b/>
      <sz val="16"/>
      <color theme="0"/>
      <name val="Century Gothic"/>
      <family val="2"/>
    </font>
    <font>
      <sz val="11"/>
      <color theme="1" tint="0.249977111117893"/>
      <name val="Century Gothic"/>
      <family val="2"/>
    </font>
    <font>
      <sz val="16"/>
      <color theme="1" tint="0.249977111117893"/>
      <name val="Century Gothic"/>
      <family val="2"/>
    </font>
    <font>
      <u/>
      <sz val="11"/>
      <color theme="10"/>
      <name val="Calibri"/>
      <family val="2"/>
      <scheme val="minor"/>
    </font>
    <font>
      <sz val="9"/>
      <color indexed="81"/>
      <name val="Century Gothic"/>
      <family val="2"/>
    </font>
    <font>
      <b/>
      <sz val="11"/>
      <color indexed="81"/>
      <name val="Century Gothic"/>
      <family val="2"/>
    </font>
    <font>
      <sz val="16"/>
      <color indexed="81"/>
      <name val="Calibri"/>
      <family val="2"/>
      <scheme val="minor"/>
    </font>
    <font>
      <sz val="9"/>
      <color indexed="81"/>
      <name val="Segoe UI"/>
      <family val="2"/>
    </font>
    <font>
      <sz val="11"/>
      <color indexed="81"/>
      <name val="Century Gothic"/>
      <family val="2"/>
    </font>
    <font>
      <sz val="14"/>
      <color theme="1"/>
      <name val="Calibri"/>
      <family val="2"/>
      <scheme val="minor"/>
    </font>
    <font>
      <b/>
      <sz val="16"/>
      <color theme="1"/>
      <name val="Calibri"/>
      <family val="2"/>
      <scheme val="minor"/>
    </font>
    <font>
      <b/>
      <sz val="12"/>
      <color theme="9" tint="-0.249977111117893"/>
      <name val="Calibri"/>
      <family val="2"/>
      <scheme val="minor"/>
    </font>
    <font>
      <b/>
      <sz val="20"/>
      <color theme="0" tint="-4.9989318521683403E-2"/>
      <name val="Calibri"/>
      <family val="2"/>
      <scheme val="minor"/>
    </font>
    <font>
      <b/>
      <sz val="10"/>
      <color indexed="81"/>
      <name val="Calibri"/>
      <family val="2"/>
      <scheme val="minor"/>
    </font>
    <font>
      <sz val="10"/>
      <color indexed="81"/>
      <name val="Calibri"/>
      <family val="2"/>
      <scheme val="minor"/>
    </font>
    <font>
      <b/>
      <sz val="18"/>
      <color theme="1"/>
      <name val="Calibri"/>
      <family val="2"/>
      <scheme val="minor"/>
    </font>
    <font>
      <b/>
      <sz val="12"/>
      <color rgb="FF00B050"/>
      <name val="Calibri"/>
      <family val="2"/>
      <scheme val="minor"/>
    </font>
    <font>
      <sz val="9"/>
      <color indexed="81"/>
      <name val="Segoe UI"/>
      <charset val="1"/>
    </font>
    <font>
      <sz val="20"/>
      <name val="Calibri"/>
      <family val="2"/>
      <scheme val="minor"/>
    </font>
  </fonts>
  <fills count="28">
    <fill>
      <patternFill patternType="none"/>
    </fill>
    <fill>
      <patternFill patternType="gray125"/>
    </fill>
    <fill>
      <patternFill patternType="solid">
        <fgColor rgb="FFFFC0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rgb="FFFF7575"/>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3FBF9"/>
        <bgColor indexed="64"/>
      </patternFill>
    </fill>
    <fill>
      <patternFill patternType="solid">
        <fgColor rgb="FF94A3DE"/>
        <bgColor indexed="64"/>
      </patternFill>
    </fill>
    <fill>
      <patternFill patternType="solid">
        <fgColor rgb="FF9EE1F8"/>
        <bgColor indexed="64"/>
      </patternFill>
    </fill>
    <fill>
      <patternFill patternType="solid">
        <fgColor rgb="FFFFF1C5"/>
        <bgColor indexed="64"/>
      </patternFill>
    </fill>
    <fill>
      <patternFill patternType="solid">
        <fgColor rgb="FFEBEEF9"/>
        <bgColor indexed="64"/>
      </patternFill>
    </fill>
    <fill>
      <patternFill patternType="solid">
        <fgColor rgb="FFE6F8FE"/>
        <bgColor indexed="64"/>
      </patternFill>
    </fill>
    <fill>
      <patternFill patternType="solid">
        <fgColor rgb="FFFDECE9"/>
        <bgColor indexed="64"/>
      </patternFill>
    </fill>
    <fill>
      <patternFill patternType="solid">
        <fgColor theme="7" tint="0.39997558519241921"/>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rgb="FFE5573F"/>
        <bgColor indexed="64"/>
      </patternFill>
    </fill>
    <fill>
      <patternFill patternType="solid">
        <fgColor rgb="FFFBE7E5"/>
        <bgColor indexed="64"/>
      </patternFill>
    </fill>
    <fill>
      <patternFill patternType="solid">
        <fgColor rgb="FFFFA725"/>
        <bgColor indexed="64"/>
      </patternFill>
    </fill>
    <fill>
      <patternFill patternType="solid">
        <fgColor rgb="FFFFE8C5"/>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7" tint="-0.499984740745262"/>
        <bgColor indexed="64"/>
      </patternFill>
    </fill>
    <fill>
      <patternFill patternType="solid">
        <fgColor rgb="FF62B2A8"/>
        <bgColor indexed="64"/>
      </patternFill>
    </fill>
    <fill>
      <patternFill patternType="solid">
        <fgColor rgb="FFC00000"/>
        <bgColor indexed="64"/>
      </patternFill>
    </fill>
  </fills>
  <borders count="61">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diagonal/>
    </border>
    <border>
      <left style="thin">
        <color theme="0" tint="-0.249977111117893"/>
      </left>
      <right/>
      <top/>
      <bottom/>
      <diagonal/>
    </border>
    <border>
      <left style="thin">
        <color theme="0" tint="-0.34998626667073579"/>
      </left>
      <right style="thin">
        <color theme="4" tint="0.39997558519241921"/>
      </right>
      <top style="thin">
        <color theme="0" tint="-0.34998626667073579"/>
      </top>
      <bottom style="thin">
        <color theme="4" tint="0.39997558519241921"/>
      </bottom>
      <diagonal/>
    </border>
    <border>
      <left style="thin">
        <color theme="0" tint="-0.34998626667073579"/>
      </left>
      <right style="thin">
        <color theme="4" tint="0.39997558519241921"/>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theme="4" tint="0.39997558519241921"/>
      </left>
      <right/>
      <top style="medium">
        <color theme="0" tint="-0.34998626667073579"/>
      </top>
      <bottom/>
      <diagonal/>
    </border>
    <border>
      <left style="thin">
        <color theme="0" tint="-0.34998626667073579"/>
      </left>
      <right/>
      <top style="medium">
        <color theme="0" tint="-0.34998626667073579"/>
      </top>
      <bottom/>
      <diagonal/>
    </border>
    <border>
      <left style="thin">
        <color theme="0" tint="-0.34998626667073579"/>
      </left>
      <right style="thin">
        <color theme="4" tint="0.39997558519241921"/>
      </right>
      <top style="medium">
        <color theme="0" tint="-0.34998626667073579"/>
      </top>
      <bottom/>
      <diagonal/>
    </border>
    <border>
      <left style="thin">
        <color theme="4" tint="0.39997558519241921"/>
      </left>
      <right/>
      <top style="thin">
        <color theme="0" tint="-0.34998626667073579"/>
      </top>
      <bottom/>
      <diagonal/>
    </border>
    <border>
      <left style="thin">
        <color theme="4" tint="0.39997558519241921"/>
      </left>
      <right/>
      <top style="thin">
        <color theme="0" tint="-0.34998626667073579"/>
      </top>
      <bottom style="thin">
        <color theme="4" tint="0.39997558519241921"/>
      </bottom>
      <diagonal/>
    </border>
    <border>
      <left style="thin">
        <color theme="0" tint="-0.34998626667073579"/>
      </left>
      <right/>
      <top style="thin">
        <color theme="0" tint="-0.34998626667073579"/>
      </top>
      <bottom style="thin">
        <color theme="4" tint="0.39997558519241921"/>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n">
        <color rgb="FF78ACA2"/>
      </bottom>
      <diagonal/>
    </border>
    <border>
      <left style="thick">
        <color theme="0"/>
      </left>
      <right style="thick">
        <color theme="0"/>
      </right>
      <top style="thin">
        <color rgb="FF78ACA2"/>
      </top>
      <bottom style="thin">
        <color rgb="FF78ACA2"/>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theme="0" tint="-0.249977111117893"/>
      </top>
      <bottom style="thin">
        <color theme="0" tint="-0.249977111117893"/>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medium">
        <color theme="0" tint="-0.499984740745262"/>
      </left>
      <right style="thin">
        <color theme="0" tint="-0.249977111117893"/>
      </right>
      <top style="medium">
        <color theme="0" tint="-0.499984740745262"/>
      </top>
      <bottom style="thin">
        <color theme="0" tint="-0.249977111117893"/>
      </bottom>
      <diagonal/>
    </border>
    <border>
      <left style="thin">
        <color theme="0" tint="-0.249977111117893"/>
      </left>
      <right style="thin">
        <color theme="0" tint="-0.249977111117893"/>
      </right>
      <top style="medium">
        <color theme="0" tint="-0.499984740745262"/>
      </top>
      <bottom style="thin">
        <color theme="0" tint="-0.249977111117893"/>
      </bottom>
      <diagonal/>
    </border>
    <border>
      <left style="thin">
        <color theme="0" tint="-0.249977111117893"/>
      </left>
      <right style="medium">
        <color theme="0" tint="-0.499984740745262"/>
      </right>
      <top style="medium">
        <color theme="0" tint="-0.499984740745262"/>
      </top>
      <bottom style="thin">
        <color theme="0" tint="-0.249977111117893"/>
      </bottom>
      <diagonal/>
    </border>
    <border>
      <left style="medium">
        <color theme="0" tint="-0.499984740745262"/>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499984740745262"/>
      </right>
      <top style="thin">
        <color theme="0" tint="-0.249977111117893"/>
      </top>
      <bottom style="thin">
        <color theme="0" tint="-0.249977111117893"/>
      </bottom>
      <diagonal/>
    </border>
    <border>
      <left style="medium">
        <color theme="0" tint="-0.499984740745262"/>
      </left>
      <right style="thin">
        <color theme="0" tint="-0.249977111117893"/>
      </right>
      <top style="thin">
        <color theme="0" tint="-0.249977111117893"/>
      </top>
      <bottom style="medium">
        <color theme="0" tint="-0.499984740745262"/>
      </bottom>
      <diagonal/>
    </border>
    <border>
      <left style="thin">
        <color theme="0" tint="-0.249977111117893"/>
      </left>
      <right style="thin">
        <color theme="0" tint="-0.249977111117893"/>
      </right>
      <top style="thin">
        <color theme="0" tint="-0.249977111117893"/>
      </top>
      <bottom style="medium">
        <color theme="0" tint="-0.499984740745262"/>
      </bottom>
      <diagonal/>
    </border>
    <border>
      <left style="thin">
        <color theme="0" tint="-0.249977111117893"/>
      </left>
      <right style="medium">
        <color theme="0" tint="-0.499984740745262"/>
      </right>
      <top style="thin">
        <color theme="0" tint="-0.249977111117893"/>
      </top>
      <bottom style="medium">
        <color theme="0" tint="-0.499984740745262"/>
      </bottom>
      <diagonal/>
    </border>
    <border>
      <left style="medium">
        <color theme="0" tint="-0.499984740745262"/>
      </left>
      <right style="medium">
        <color theme="0" tint="-0.499984740745262"/>
      </right>
      <top style="medium">
        <color theme="0" tint="-0.499984740745262"/>
      </top>
      <bottom style="thin">
        <color theme="0" tint="-0.249977111117893"/>
      </bottom>
      <diagonal/>
    </border>
    <border>
      <left style="medium">
        <color theme="0" tint="-0.499984740745262"/>
      </left>
      <right style="medium">
        <color theme="0" tint="-0.499984740745262"/>
      </right>
      <top style="thin">
        <color theme="0" tint="-0.249977111117893"/>
      </top>
      <bottom style="thin">
        <color theme="0" tint="-0.249977111117893"/>
      </bottom>
      <diagonal/>
    </border>
    <border>
      <left style="medium">
        <color theme="0" tint="-0.499984740745262"/>
      </left>
      <right style="medium">
        <color theme="0" tint="-0.499984740745262"/>
      </right>
      <top style="thin">
        <color theme="0" tint="-0.249977111117893"/>
      </top>
      <bottom style="medium">
        <color theme="0" tint="-0.499984740745262"/>
      </bottom>
      <diagonal/>
    </border>
    <border>
      <left style="thin">
        <color theme="0" tint="-0.249977111117893"/>
      </left>
      <right/>
      <top style="medium">
        <color theme="0" tint="-0.499984740745262"/>
      </top>
      <bottom/>
      <diagonal/>
    </border>
    <border>
      <left style="thin">
        <color theme="0" tint="-0.249977111117893"/>
      </left>
      <right/>
      <top/>
      <bottom style="medium">
        <color theme="0" tint="-0.499984740745262"/>
      </bottom>
      <diagonal/>
    </border>
    <border>
      <left style="thin">
        <color theme="0" tint="-0.249977111117893"/>
      </left>
      <right/>
      <top style="medium">
        <color theme="0" tint="-0.499984740745262"/>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style="medium">
        <color theme="0" tint="-0.499984740745262"/>
      </bottom>
      <diagonal/>
    </border>
    <border>
      <left/>
      <right/>
      <top/>
      <bottom style="medium">
        <color theme="0" tint="-0.499984740745262"/>
      </bottom>
      <diagonal/>
    </border>
    <border>
      <left style="medium">
        <color theme="0" tint="-0.499984740745262"/>
      </left>
      <right style="thin">
        <color theme="0" tint="-0.34998626667073579"/>
      </right>
      <top style="medium">
        <color theme="0" tint="-0.499984740745262"/>
      </top>
      <bottom style="thin">
        <color theme="0" tint="-0.34998626667073579"/>
      </bottom>
      <diagonal/>
    </border>
    <border>
      <left style="thin">
        <color theme="0" tint="-0.34998626667073579"/>
      </left>
      <right style="thin">
        <color theme="0" tint="-0.34998626667073579"/>
      </right>
      <top style="medium">
        <color theme="0" tint="-0.499984740745262"/>
      </top>
      <bottom style="thin">
        <color theme="0" tint="-0.34998626667073579"/>
      </bottom>
      <diagonal/>
    </border>
    <border>
      <left style="thin">
        <color theme="0" tint="-0.34998626667073579"/>
      </left>
      <right style="medium">
        <color theme="0" tint="-0.499984740745262"/>
      </right>
      <top style="medium">
        <color theme="0" tint="-0.499984740745262"/>
      </top>
      <bottom style="thin">
        <color theme="0" tint="-0.34998626667073579"/>
      </bottom>
      <diagonal/>
    </border>
    <border>
      <left style="medium">
        <color theme="0" tint="-0.499984740745262"/>
      </left>
      <right style="thin">
        <color theme="0" tint="-0.34998626667073579"/>
      </right>
      <top style="thin">
        <color theme="0" tint="-0.34998626667073579"/>
      </top>
      <bottom/>
      <diagonal/>
    </border>
    <border>
      <left style="thin">
        <color theme="0" tint="-0.34998626667073579"/>
      </left>
      <right style="medium">
        <color theme="0" tint="-0.499984740745262"/>
      </right>
      <top style="thin">
        <color theme="0" tint="-0.34998626667073579"/>
      </top>
      <bottom/>
      <diagonal/>
    </border>
    <border>
      <left/>
      <right style="medium">
        <color theme="0" tint="-0.499984740745262"/>
      </right>
      <top/>
      <bottom style="medium">
        <color theme="0" tint="-0.499984740745262"/>
      </bottom>
      <diagonal/>
    </border>
    <border>
      <left style="thin">
        <color theme="0" tint="-0.249977111117893"/>
      </left>
      <right style="thin">
        <color theme="0" tint="-0.249977111117893"/>
      </right>
      <top/>
      <bottom/>
      <diagonal/>
    </border>
    <border>
      <left style="thin">
        <color theme="0" tint="-0.249977111117893"/>
      </left>
      <right style="medium">
        <color theme="0" tint="-0.499984740745262"/>
      </right>
      <top/>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bottom/>
      <diagonal/>
    </border>
  </borders>
  <cellStyleXfs count="2">
    <xf numFmtId="0" fontId="0" fillId="0" borderId="0"/>
    <xf numFmtId="0" fontId="20" fillId="0" borderId="0" applyNumberFormat="0" applyFill="0" applyBorder="0" applyAlignment="0" applyProtection="0"/>
  </cellStyleXfs>
  <cellXfs count="157">
    <xf numFmtId="0" fontId="0" fillId="0" borderId="0" xfId="0"/>
    <xf numFmtId="14" fontId="0" fillId="0" borderId="0" xfId="0" applyNumberFormat="1"/>
    <xf numFmtId="0" fontId="12" fillId="0" borderId="0" xfId="0" applyFont="1" applyAlignment="1">
      <alignment horizontal="left" vertical="center"/>
    </xf>
    <xf numFmtId="0" fontId="13" fillId="0" borderId="0" xfId="0" applyFont="1" applyAlignment="1">
      <alignment horizontal="left" vertical="center"/>
    </xf>
    <xf numFmtId="0" fontId="10" fillId="15" borderId="10" xfId="0" applyFont="1" applyFill="1" applyBorder="1" applyAlignment="1">
      <alignment horizontal="center" vertical="center"/>
    </xf>
    <xf numFmtId="0" fontId="10" fillId="15" borderId="11" xfId="0" applyFont="1" applyFill="1" applyBorder="1" applyAlignment="1">
      <alignment horizontal="center" vertical="center"/>
    </xf>
    <xf numFmtId="14" fontId="5" fillId="15" borderId="12" xfId="0" applyNumberFormat="1" applyFont="1" applyFill="1" applyBorder="1" applyAlignment="1">
      <alignment horizontal="center" vertical="center"/>
    </xf>
    <xf numFmtId="14" fontId="0" fillId="0" borderId="9" xfId="0" applyNumberFormat="1" applyBorder="1" applyAlignment="1">
      <alignment horizontal="center" vertical="center"/>
    </xf>
    <xf numFmtId="0" fontId="0" fillId="0" borderId="9" xfId="0" applyBorder="1" applyAlignment="1">
      <alignment horizontal="center" vertical="center"/>
    </xf>
    <xf numFmtId="14" fontId="0" fillId="0" borderId="5" xfId="0" applyNumberFormat="1" applyBorder="1" applyAlignment="1">
      <alignment horizontal="center" vertical="center"/>
    </xf>
    <xf numFmtId="14" fontId="0" fillId="6" borderId="9" xfId="0" applyNumberFormat="1" applyFill="1" applyBorder="1" applyAlignment="1">
      <alignment horizontal="center" vertical="center"/>
    </xf>
    <xf numFmtId="0" fontId="0" fillId="6" borderId="9" xfId="0" applyFill="1" applyBorder="1" applyAlignment="1">
      <alignment horizontal="center" vertical="center"/>
    </xf>
    <xf numFmtId="14" fontId="0" fillId="6" borderId="5" xfId="0" applyNumberFormat="1" applyFill="1" applyBorder="1" applyAlignment="1">
      <alignment horizontal="center" vertical="center"/>
    </xf>
    <xf numFmtId="0" fontId="5" fillId="15" borderId="10" xfId="0" applyFont="1" applyFill="1" applyBorder="1" applyAlignment="1">
      <alignment horizontal="center" vertical="center"/>
    </xf>
    <xf numFmtId="14" fontId="5" fillId="15" borderId="11" xfId="0" applyNumberFormat="1" applyFont="1" applyFill="1" applyBorder="1" applyAlignment="1">
      <alignment horizontal="center" vertical="center"/>
    </xf>
    <xf numFmtId="0" fontId="5" fillId="15" borderId="11" xfId="0" applyFont="1" applyFill="1" applyBorder="1" applyAlignment="1">
      <alignment horizontal="center" vertical="center"/>
    </xf>
    <xf numFmtId="0" fontId="0" fillId="6" borderId="15" xfId="0" applyFill="1" applyBorder="1" applyAlignment="1">
      <alignment horizontal="center" vertical="center"/>
    </xf>
    <xf numFmtId="14" fontId="0" fillId="6" borderId="4" xfId="0" applyNumberFormat="1" applyFill="1" applyBorder="1" applyAlignment="1">
      <alignment horizontal="center" vertical="center"/>
    </xf>
    <xf numFmtId="0" fontId="15" fillId="18" borderId="16" xfId="0" applyFont="1" applyFill="1" applyBorder="1" applyAlignment="1" applyProtection="1">
      <alignment horizontal="center" vertical="center"/>
      <protection locked="0"/>
    </xf>
    <xf numFmtId="0" fontId="16" fillId="0" borderId="0" xfId="0" applyFont="1"/>
    <xf numFmtId="0" fontId="17" fillId="19" borderId="0" xfId="0" applyFont="1" applyFill="1" applyAlignment="1" applyProtection="1">
      <alignment horizontal="center" vertical="center"/>
      <protection locked="0"/>
    </xf>
    <xf numFmtId="0" fontId="16" fillId="0" borderId="0" xfId="0" applyFont="1" applyProtection="1">
      <protection locked="0"/>
    </xf>
    <xf numFmtId="0" fontId="16" fillId="0" borderId="0" xfId="0" applyFont="1" applyAlignment="1" applyProtection="1">
      <alignment horizontal="center" vertical="center"/>
      <protection locked="0"/>
    </xf>
    <xf numFmtId="14" fontId="16" fillId="0" borderId="0" xfId="0" applyNumberFormat="1" applyFont="1" applyAlignment="1" applyProtection="1">
      <alignment horizontal="center" vertical="center"/>
      <protection locked="0"/>
    </xf>
    <xf numFmtId="0" fontId="17" fillId="21" borderId="0" xfId="0" applyFont="1" applyFill="1" applyAlignment="1" applyProtection="1">
      <alignment horizontal="center" vertical="center"/>
      <protection locked="0"/>
    </xf>
    <xf numFmtId="14" fontId="18" fillId="0" borderId="17" xfId="0" quotePrefix="1" applyNumberFormat="1" applyFont="1" applyBorder="1" applyAlignment="1">
      <alignment horizontal="center" vertical="center"/>
    </xf>
    <xf numFmtId="14" fontId="18" fillId="0" borderId="17" xfId="0" applyNumberFormat="1" applyFont="1" applyBorder="1" applyAlignment="1" applyProtection="1">
      <alignment horizontal="center" vertical="center"/>
      <protection locked="0"/>
    </xf>
    <xf numFmtId="0" fontId="19" fillId="6" borderId="17" xfId="0" applyFont="1" applyFill="1" applyBorder="1" applyAlignment="1" applyProtection="1">
      <alignment horizontal="center" vertical="center"/>
      <protection locked="0"/>
    </xf>
    <xf numFmtId="49" fontId="18" fillId="0" borderId="17" xfId="0" applyNumberFormat="1" applyFont="1" applyBorder="1" applyAlignment="1" applyProtection="1">
      <alignment vertical="center"/>
      <protection locked="0"/>
    </xf>
    <xf numFmtId="0" fontId="18" fillId="0" borderId="17" xfId="0" applyFont="1" applyBorder="1" applyAlignment="1" applyProtection="1">
      <alignment horizontal="center" vertical="center"/>
      <protection locked="0"/>
    </xf>
    <xf numFmtId="0" fontId="18" fillId="0" borderId="0" xfId="0" applyFont="1"/>
    <xf numFmtId="0" fontId="18" fillId="0" borderId="0" xfId="0" applyFont="1" applyProtection="1">
      <protection locked="0"/>
    </xf>
    <xf numFmtId="14" fontId="18" fillId="0" borderId="18" xfId="0" quotePrefix="1" applyNumberFormat="1" applyFont="1" applyBorder="1" applyAlignment="1">
      <alignment horizontal="center" vertical="center"/>
    </xf>
    <xf numFmtId="14" fontId="18" fillId="0" borderId="18" xfId="0" applyNumberFormat="1" applyFont="1" applyBorder="1" applyAlignment="1" applyProtection="1">
      <alignment horizontal="center" vertical="center"/>
      <protection locked="0"/>
    </xf>
    <xf numFmtId="0" fontId="19" fillId="6" borderId="18" xfId="0" applyFont="1" applyFill="1" applyBorder="1" applyAlignment="1" applyProtection="1">
      <alignment horizontal="center" vertical="center"/>
      <protection locked="0"/>
    </xf>
    <xf numFmtId="49" fontId="18" fillId="0" borderId="18" xfId="0" applyNumberFormat="1" applyFont="1" applyBorder="1" applyAlignment="1" applyProtection="1">
      <alignment vertical="center"/>
      <protection locked="0"/>
    </xf>
    <xf numFmtId="0" fontId="18" fillId="0" borderId="18" xfId="0" applyFont="1" applyBorder="1" applyAlignment="1" applyProtection="1">
      <alignment horizontal="center" vertical="center"/>
      <protection locked="0"/>
    </xf>
    <xf numFmtId="0" fontId="20" fillId="0" borderId="0" xfId="1" applyProtection="1">
      <protection locked="0"/>
    </xf>
    <xf numFmtId="0" fontId="18" fillId="0" borderId="18" xfId="0" applyFont="1" applyBorder="1" applyAlignment="1" applyProtection="1">
      <alignment vertical="center"/>
      <protection locked="0"/>
    </xf>
    <xf numFmtId="14" fontId="18" fillId="0" borderId="18" xfId="0" quotePrefix="1" applyNumberFormat="1"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0" xfId="0" applyFont="1" applyAlignment="1" applyProtection="1">
      <alignment horizontal="left" vertical="center"/>
      <protection locked="0"/>
    </xf>
    <xf numFmtId="0" fontId="27" fillId="0" borderId="0" xfId="0" applyFont="1" applyAlignment="1">
      <alignment horizontal="center" vertical="center"/>
    </xf>
    <xf numFmtId="0" fontId="3" fillId="0" borderId="0" xfId="0" applyFont="1"/>
    <xf numFmtId="0" fontId="5" fillId="23" borderId="27" xfId="0" applyFont="1" applyFill="1" applyBorder="1" applyAlignment="1">
      <alignment horizontal="center" vertical="center"/>
    </xf>
    <xf numFmtId="0" fontId="28" fillId="23" borderId="27" xfId="0" applyFont="1" applyFill="1" applyBorder="1" applyAlignment="1">
      <alignment horizontal="center" vertical="center" wrapText="1"/>
    </xf>
    <xf numFmtId="0" fontId="0" fillId="0" borderId="0" xfId="0" applyProtection="1">
      <protection locked="0"/>
    </xf>
    <xf numFmtId="0" fontId="14" fillId="16" borderId="11" xfId="0" applyFont="1" applyFill="1"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15" fillId="27" borderId="16" xfId="0" applyFont="1" applyFill="1" applyBorder="1" applyAlignment="1" applyProtection="1">
      <alignment horizontal="center" vertical="center"/>
      <protection locked="0"/>
    </xf>
    <xf numFmtId="0" fontId="0" fillId="0" borderId="0" xfId="0" applyAlignment="1">
      <alignment horizontal="center"/>
    </xf>
    <xf numFmtId="0" fontId="15" fillId="18" borderId="16" xfId="0" applyFont="1" applyFill="1" applyBorder="1" applyAlignment="1">
      <alignment horizontal="center" vertical="center"/>
    </xf>
    <xf numFmtId="166" fontId="18" fillId="0" borderId="17" xfId="0" applyNumberFormat="1" applyFont="1" applyBorder="1" applyAlignment="1">
      <alignment horizontal="left" vertical="center"/>
    </xf>
    <xf numFmtId="166" fontId="18" fillId="0" borderId="18" xfId="0" applyNumberFormat="1" applyFont="1" applyBorder="1" applyAlignment="1">
      <alignment horizontal="left" vertical="center"/>
    </xf>
    <xf numFmtId="0" fontId="18" fillId="0" borderId="0" xfId="0" applyFont="1" applyAlignment="1">
      <alignment horizontal="left" vertical="center"/>
    </xf>
    <xf numFmtId="0" fontId="0" fillId="0" borderId="13" xfId="0" applyBorder="1" applyProtection="1">
      <protection locked="0"/>
    </xf>
    <xf numFmtId="0" fontId="0" fillId="6" borderId="13" xfId="0" applyFill="1" applyBorder="1" applyProtection="1">
      <protection locked="0"/>
    </xf>
    <xf numFmtId="0" fontId="0" fillId="6" borderId="14" xfId="0" applyFill="1" applyBorder="1" applyProtection="1">
      <protection locked="0"/>
    </xf>
    <xf numFmtId="0" fontId="6" fillId="26" borderId="39" xfId="0" applyFont="1" applyFill="1" applyBorder="1" applyAlignment="1" applyProtection="1">
      <alignment horizontal="center" vertical="center"/>
      <protection locked="0"/>
    </xf>
    <xf numFmtId="0" fontId="6" fillId="2" borderId="40" xfId="0" applyFont="1" applyFill="1" applyBorder="1" applyAlignment="1" applyProtection="1">
      <alignment horizontal="center" vertical="center"/>
      <protection locked="0"/>
    </xf>
    <xf numFmtId="0" fontId="6" fillId="3" borderId="40" xfId="0" applyFont="1" applyFill="1" applyBorder="1" applyAlignment="1" applyProtection="1">
      <alignment horizontal="center" vertical="center"/>
      <protection locked="0"/>
    </xf>
    <xf numFmtId="0" fontId="6" fillId="4" borderId="40" xfId="0" applyFont="1" applyFill="1" applyBorder="1" applyAlignment="1" applyProtection="1">
      <alignment horizontal="center" vertical="center"/>
      <protection locked="0"/>
    </xf>
    <xf numFmtId="0" fontId="6" fillId="5" borderId="41" xfId="0" applyFont="1" applyFill="1" applyBorder="1" applyAlignment="1" applyProtection="1">
      <alignment horizontal="center" vertical="center"/>
      <protection locked="0"/>
    </xf>
    <xf numFmtId="165" fontId="0" fillId="8" borderId="34" xfId="0" applyNumberFormat="1" applyFill="1" applyBorder="1" applyAlignment="1" applyProtection="1">
      <alignment horizontal="center" vertical="center"/>
      <protection locked="0"/>
    </xf>
    <xf numFmtId="165" fontId="0" fillId="8" borderId="35" xfId="0" applyNumberFormat="1" applyFill="1" applyBorder="1" applyAlignment="1" applyProtection="1">
      <alignment horizontal="center" vertical="center"/>
      <protection locked="0"/>
    </xf>
    <xf numFmtId="166" fontId="0" fillId="8" borderId="37" xfId="0" applyNumberFormat="1" applyFill="1" applyBorder="1" applyAlignment="1" applyProtection="1">
      <alignment horizontal="center" vertical="center"/>
      <protection locked="0"/>
    </xf>
    <xf numFmtId="166" fontId="0" fillId="8" borderId="1" xfId="0" applyNumberFormat="1" applyFill="1" applyBorder="1" applyAlignment="1" applyProtection="1">
      <alignment horizontal="center" vertical="center"/>
      <protection locked="0"/>
    </xf>
    <xf numFmtId="166" fontId="0" fillId="8" borderId="48" xfId="0" applyNumberFormat="1" applyFill="1" applyBorder="1" applyAlignment="1" applyProtection="1">
      <alignment horizontal="center" vertical="center"/>
      <protection locked="0"/>
    </xf>
    <xf numFmtId="165" fontId="0" fillId="8" borderId="47" xfId="0" applyNumberFormat="1" applyFill="1" applyBorder="1" applyAlignment="1" applyProtection="1">
      <alignment horizontal="center" vertical="center"/>
      <protection locked="0"/>
    </xf>
    <xf numFmtId="14" fontId="0" fillId="0" borderId="27" xfId="0" applyNumberFormat="1" applyBorder="1"/>
    <xf numFmtId="14" fontId="0" fillId="0" borderId="27" xfId="0" applyNumberFormat="1" applyBorder="1" applyAlignment="1" applyProtection="1">
      <alignment horizontal="center" vertical="center"/>
      <protection locked="0"/>
    </xf>
    <xf numFmtId="0" fontId="0" fillId="17" borderId="27" xfId="0" applyFill="1" applyBorder="1" applyAlignment="1" applyProtection="1">
      <alignment horizontal="center" vertical="center"/>
      <protection locked="0"/>
    </xf>
    <xf numFmtId="14" fontId="0" fillId="6" borderId="27" xfId="0" applyNumberFormat="1" applyFill="1" applyBorder="1" applyAlignment="1" applyProtection="1">
      <alignment horizontal="center" vertical="center"/>
      <protection locked="0"/>
    </xf>
    <xf numFmtId="14" fontId="5" fillId="15" borderId="30" xfId="0" applyNumberFormat="1" applyFont="1" applyFill="1" applyBorder="1" applyAlignment="1">
      <alignment horizontal="center" vertical="center"/>
    </xf>
    <xf numFmtId="0" fontId="14" fillId="16" borderId="30" xfId="0" applyFont="1" applyFill="1"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10" fillId="15" borderId="30" xfId="0" applyFont="1" applyFill="1" applyBorder="1" applyAlignment="1">
      <alignment horizontal="center" vertical="center"/>
    </xf>
    <xf numFmtId="14" fontId="0" fillId="6" borderId="27" xfId="0" applyNumberFormat="1" applyFill="1" applyBorder="1"/>
    <xf numFmtId="165" fontId="0" fillId="8" borderId="45" xfId="0" applyNumberFormat="1" applyFill="1" applyBorder="1" applyAlignment="1" applyProtection="1">
      <alignment horizontal="center" vertical="center"/>
      <protection locked="0"/>
    </xf>
    <xf numFmtId="165" fontId="0" fillId="8" borderId="3" xfId="0" applyNumberFormat="1" applyFill="1" applyBorder="1" applyAlignment="1" applyProtection="1">
      <alignment horizontal="center" vertical="center"/>
      <protection locked="0"/>
    </xf>
    <xf numFmtId="165" fontId="0" fillId="8" borderId="46" xfId="0" applyNumberFormat="1" applyFill="1" applyBorder="1" applyAlignment="1" applyProtection="1">
      <alignment horizontal="center" vertic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0" fillId="0" borderId="3" xfId="0" applyBorder="1" applyAlignment="1" applyProtection="1">
      <alignment horizontal="center"/>
      <protection locked="0"/>
    </xf>
    <xf numFmtId="0" fontId="0" fillId="0" borderId="0" xfId="0" applyAlignment="1" applyProtection="1">
      <alignment horizontal="center"/>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4" xfId="0" applyBorder="1" applyAlignment="1" applyProtection="1">
      <alignment horizontal="center"/>
      <protection locked="0"/>
    </xf>
    <xf numFmtId="0" fontId="0" fillId="0" borderId="25" xfId="0" applyBorder="1" applyAlignment="1" applyProtection="1">
      <alignment horizontal="center"/>
      <protection locked="0"/>
    </xf>
    <xf numFmtId="0" fontId="35" fillId="0" borderId="1" xfId="0" applyFont="1" applyBorder="1" applyAlignment="1" applyProtection="1">
      <alignment horizontal="center" vertical="center"/>
      <protection locked="0"/>
    </xf>
    <xf numFmtId="0" fontId="0" fillId="0" borderId="1" xfId="0" applyBorder="1" applyAlignment="1" applyProtection="1">
      <alignment horizontal="left" vertical="center" indent="1"/>
      <protection locked="0"/>
    </xf>
    <xf numFmtId="0" fontId="8" fillId="0" borderId="28" xfId="0" applyFont="1" applyBorder="1" applyAlignment="1" applyProtection="1">
      <alignment horizontal="right" vertical="center"/>
      <protection locked="0"/>
    </xf>
    <xf numFmtId="0" fontId="8" fillId="0" borderId="1" xfId="0" applyFont="1" applyBorder="1" applyAlignment="1" applyProtection="1">
      <alignment horizontal="right" vertical="center"/>
      <protection locked="0"/>
    </xf>
    <xf numFmtId="14" fontId="0" fillId="0" borderId="1" xfId="0" applyNumberFormat="1" applyBorder="1" applyAlignment="1" applyProtection="1">
      <alignment horizontal="left" vertical="center" indent="1"/>
      <protection locked="0"/>
    </xf>
    <xf numFmtId="0" fontId="32" fillId="7" borderId="1" xfId="0" applyFont="1" applyFill="1" applyBorder="1" applyAlignment="1" applyProtection="1">
      <alignment horizontal="center" vertical="center"/>
      <protection locked="0"/>
    </xf>
    <xf numFmtId="0" fontId="0" fillId="0" borderId="1" xfId="0" applyBorder="1" applyAlignment="1" applyProtection="1">
      <alignment horizontal="center"/>
      <protection locked="0"/>
    </xf>
    <xf numFmtId="0" fontId="7" fillId="0" borderId="1" xfId="0" applyFont="1" applyBorder="1" applyAlignment="1" applyProtection="1">
      <alignment horizontal="right" vertical="center"/>
      <protection locked="0"/>
    </xf>
    <xf numFmtId="0" fontId="32" fillId="7" borderId="28" xfId="0" applyFont="1" applyFill="1" applyBorder="1" applyAlignment="1" applyProtection="1">
      <alignment horizontal="center" vertical="center"/>
      <protection locked="0"/>
    </xf>
    <xf numFmtId="0" fontId="2" fillId="0" borderId="1" xfId="0" applyFont="1" applyBorder="1" applyAlignment="1" applyProtection="1">
      <alignment horizontal="left" vertical="center" indent="1"/>
      <protection locked="0"/>
    </xf>
    <xf numFmtId="0" fontId="26" fillId="12" borderId="35" xfId="0" applyFont="1" applyFill="1" applyBorder="1" applyAlignment="1">
      <alignment horizontal="center" vertical="center"/>
    </xf>
    <xf numFmtId="0" fontId="26" fillId="12" borderId="1" xfId="0" applyFont="1" applyFill="1" applyBorder="1" applyAlignment="1">
      <alignment horizontal="center" vertical="center"/>
    </xf>
    <xf numFmtId="0" fontId="26" fillId="12" borderId="40" xfId="0" applyFont="1" applyFill="1" applyBorder="1" applyAlignment="1">
      <alignment horizontal="center" vertical="center"/>
    </xf>
    <xf numFmtId="0" fontId="26" fillId="13" borderId="35" xfId="0" applyFont="1" applyFill="1" applyBorder="1" applyAlignment="1">
      <alignment horizontal="center" vertical="center"/>
    </xf>
    <xf numFmtId="0" fontId="26" fillId="13" borderId="1" xfId="0" applyFont="1" applyFill="1" applyBorder="1" applyAlignment="1">
      <alignment horizontal="center" vertical="center"/>
    </xf>
    <xf numFmtId="0" fontId="26" fillId="13" borderId="40" xfId="0" applyFont="1" applyFill="1" applyBorder="1" applyAlignment="1">
      <alignment horizontal="center" vertical="center"/>
    </xf>
    <xf numFmtId="0" fontId="26" fillId="14" borderId="36" xfId="0" applyFont="1" applyFill="1" applyBorder="1" applyAlignment="1">
      <alignment horizontal="center" vertical="center"/>
    </xf>
    <xf numFmtId="0" fontId="26" fillId="14" borderId="38" xfId="0" applyFont="1" applyFill="1" applyBorder="1" applyAlignment="1">
      <alignment horizontal="center" vertical="center"/>
    </xf>
    <xf numFmtId="0" fontId="26" fillId="14" borderId="41" xfId="0" applyFont="1" applyFill="1" applyBorder="1" applyAlignment="1">
      <alignment horizontal="center" vertical="center"/>
    </xf>
    <xf numFmtId="165" fontId="26" fillId="24" borderId="34" xfId="0" applyNumberFormat="1" applyFont="1" applyFill="1" applyBorder="1" applyAlignment="1">
      <alignment horizontal="center" vertical="center"/>
    </xf>
    <xf numFmtId="165" fontId="26" fillId="24" borderId="37" xfId="0" applyNumberFormat="1" applyFont="1" applyFill="1" applyBorder="1" applyAlignment="1">
      <alignment horizontal="center" vertical="center"/>
    </xf>
    <xf numFmtId="165" fontId="26" fillId="24" borderId="39" xfId="0" applyNumberFormat="1" applyFont="1" applyFill="1" applyBorder="1" applyAlignment="1">
      <alignment horizontal="center" vertical="center"/>
    </xf>
    <xf numFmtId="0" fontId="26" fillId="11" borderId="35" xfId="0" applyFont="1" applyFill="1" applyBorder="1" applyAlignment="1">
      <alignment horizontal="center" vertical="center"/>
    </xf>
    <xf numFmtId="0" fontId="26" fillId="11" borderId="1" xfId="0" applyFont="1" applyFill="1" applyBorder="1" applyAlignment="1">
      <alignment horizontal="center" vertical="center"/>
    </xf>
    <xf numFmtId="0" fontId="26" fillId="11" borderId="40" xfId="0" applyFont="1" applyFill="1" applyBorder="1" applyAlignment="1">
      <alignment horizontal="center" vertical="center"/>
    </xf>
    <xf numFmtId="0" fontId="0" fillId="0" borderId="1" xfId="0" applyBorder="1" applyAlignment="1" applyProtection="1">
      <alignment horizontal="center" vertical="center"/>
      <protection locked="0"/>
    </xf>
    <xf numFmtId="0" fontId="5" fillId="6" borderId="51" xfId="0" applyFont="1" applyFill="1" applyBorder="1" applyAlignment="1" applyProtection="1">
      <alignment horizontal="center" vertical="center"/>
      <protection locked="0"/>
    </xf>
    <xf numFmtId="0" fontId="5" fillId="6" borderId="52" xfId="0" applyFont="1" applyFill="1" applyBorder="1" applyAlignment="1" applyProtection="1">
      <alignment horizontal="center" vertical="center"/>
      <protection locked="0"/>
    </xf>
    <xf numFmtId="0" fontId="5" fillId="6" borderId="53" xfId="0" applyFont="1" applyFill="1" applyBorder="1" applyAlignment="1" applyProtection="1">
      <alignment horizontal="center" vertical="center"/>
      <protection locked="0"/>
    </xf>
    <xf numFmtId="0" fontId="5" fillId="6" borderId="54" xfId="0" applyFont="1" applyFill="1" applyBorder="1" applyAlignment="1" applyProtection="1">
      <alignment horizontal="center" vertical="center"/>
      <protection locked="0"/>
    </xf>
    <xf numFmtId="0" fontId="5" fillId="6" borderId="2" xfId="0" applyFont="1" applyFill="1" applyBorder="1" applyAlignment="1" applyProtection="1">
      <alignment horizontal="center" vertical="center"/>
      <protection locked="0"/>
    </xf>
    <xf numFmtId="0" fontId="5" fillId="6" borderId="55" xfId="0" applyFont="1" applyFill="1" applyBorder="1" applyAlignment="1" applyProtection="1">
      <alignment horizontal="center" vertical="center"/>
      <protection locked="0"/>
    </xf>
    <xf numFmtId="0" fontId="1" fillId="26"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5" borderId="1" xfId="0" applyFont="1" applyFill="1" applyBorder="1" applyAlignment="1" applyProtection="1">
      <alignment horizontal="center" vertical="center"/>
      <protection locked="0"/>
    </xf>
    <xf numFmtId="164" fontId="4" fillId="24" borderId="43" xfId="0" applyNumberFormat="1" applyFont="1" applyFill="1" applyBorder="1" applyAlignment="1">
      <alignment horizontal="right" vertical="center"/>
    </xf>
    <xf numFmtId="164" fontId="4" fillId="24" borderId="44" xfId="0" applyNumberFormat="1" applyFont="1" applyFill="1" applyBorder="1" applyAlignment="1">
      <alignment horizontal="right" vertical="center"/>
    </xf>
    <xf numFmtId="164" fontId="4" fillId="24" borderId="42" xfId="0" applyNumberFormat="1" applyFont="1" applyFill="1" applyBorder="1" applyAlignment="1">
      <alignment horizontal="right" vertical="center"/>
    </xf>
    <xf numFmtId="0" fontId="29" fillId="25" borderId="59" xfId="0" applyFont="1" applyFill="1" applyBorder="1" applyAlignment="1">
      <alignment horizontal="center" vertical="center" textRotation="90"/>
    </xf>
    <xf numFmtId="0" fontId="29" fillId="25" borderId="60" xfId="0" applyFont="1" applyFill="1" applyBorder="1" applyAlignment="1">
      <alignment horizontal="center" vertical="center" textRotation="90"/>
    </xf>
    <xf numFmtId="0" fontId="0" fillId="0" borderId="9"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31" xfId="0" applyBorder="1" applyAlignment="1" applyProtection="1">
      <alignment horizontal="center"/>
      <protection locked="0"/>
    </xf>
    <xf numFmtId="0" fontId="0" fillId="0" borderId="32" xfId="0" applyBorder="1" applyAlignment="1" applyProtection="1">
      <alignment horizontal="center"/>
      <protection locked="0"/>
    </xf>
    <xf numFmtId="0" fontId="0" fillId="0" borderId="33" xfId="0" applyBorder="1" applyAlignment="1" applyProtection="1">
      <alignment horizontal="center"/>
      <protection locked="0"/>
    </xf>
    <xf numFmtId="0" fontId="0" fillId="0" borderId="50"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0" fillId="0" borderId="57"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0" xfId="0" applyAlignment="1">
      <alignment horizont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5" fillId="23" borderId="27" xfId="0" applyFont="1" applyFill="1" applyBorder="1" applyAlignment="1">
      <alignment horizontal="center" vertical="center" wrapText="1"/>
    </xf>
    <xf numFmtId="0" fontId="5" fillId="23" borderId="27" xfId="0" applyFont="1" applyFill="1" applyBorder="1" applyAlignment="1">
      <alignment horizontal="center" vertical="center"/>
    </xf>
    <xf numFmtId="0" fontId="5" fillId="0" borderId="26" xfId="0" applyFont="1" applyBorder="1" applyAlignment="1">
      <alignment horizontal="center" vertical="center"/>
    </xf>
    <xf numFmtId="0" fontId="16" fillId="20" borderId="0" xfId="0" applyFont="1" applyFill="1" applyAlignment="1" applyProtection="1">
      <alignment horizontal="left" vertical="center" wrapText="1" indent="1"/>
      <protection locked="0"/>
    </xf>
    <xf numFmtId="0" fontId="16" fillId="22" borderId="0" xfId="0" applyFont="1" applyFill="1" applyAlignment="1" applyProtection="1">
      <alignment horizontal="left" vertical="center" wrapText="1" indent="1"/>
      <protection locked="0"/>
    </xf>
    <xf numFmtId="0" fontId="1" fillId="0" borderId="0" xfId="0" applyFont="1" applyAlignment="1">
      <alignment horizontal="center" vertical="center"/>
    </xf>
    <xf numFmtId="0" fontId="33" fillId="0" borderId="0" xfId="0" applyFont="1" applyAlignment="1">
      <alignment horizontal="center" vertical="center" wrapText="1"/>
    </xf>
    <xf numFmtId="0" fontId="5" fillId="0" borderId="0" xfId="0" applyFont="1" applyAlignment="1">
      <alignment horizontal="center" wrapText="1"/>
    </xf>
    <xf numFmtId="0" fontId="20" fillId="0" borderId="0" xfId="1" applyAlignment="1">
      <alignment horizontal="center" vertical="center"/>
    </xf>
  </cellXfs>
  <cellStyles count="2">
    <cellStyle name="Link" xfId="1" builtinId="8"/>
    <cellStyle name="Standard" xfId="0" builtinId="0"/>
  </cellStyles>
  <dxfs count="58">
    <dxf>
      <font>
        <b/>
        <i val="0"/>
      </font>
      <fill>
        <patternFill>
          <bgColor rgb="FFFFE8C5"/>
        </patternFill>
      </fill>
    </dxf>
    <dxf>
      <font>
        <b/>
        <i val="0"/>
      </font>
      <fill>
        <patternFill>
          <bgColor rgb="FFFBE7E5"/>
        </patternFill>
      </fill>
    </dxf>
    <dxf>
      <font>
        <b/>
        <i val="0"/>
        <color auto="1"/>
      </font>
      <fill>
        <patternFill patternType="lightDown">
          <fgColor theme="0" tint="-0.14993743705557422"/>
          <bgColor theme="6" tint="0.39994506668294322"/>
        </patternFill>
      </fill>
    </dxf>
    <dxf>
      <font>
        <b/>
        <i val="0"/>
      </font>
      <fill>
        <patternFill patternType="gray0625">
          <fgColor theme="0"/>
          <bgColor rgb="FF89C9F8"/>
        </patternFill>
      </fill>
    </dxf>
    <dxf>
      <font>
        <b/>
        <i val="0"/>
      </font>
      <fill>
        <patternFill>
          <bgColor rgb="FF62B2A8"/>
        </patternFill>
      </fill>
    </dxf>
    <dxf>
      <font>
        <b/>
        <i val="0"/>
      </font>
      <fill>
        <patternFill>
          <bgColor rgb="FFFFC000"/>
        </patternFill>
      </fill>
    </dxf>
    <dxf>
      <font>
        <b/>
        <i val="0"/>
      </font>
      <fill>
        <patternFill>
          <bgColor rgb="FF94A3DE"/>
        </patternFill>
      </fill>
    </dxf>
    <dxf>
      <font>
        <b/>
        <i val="0"/>
      </font>
      <fill>
        <patternFill>
          <bgColor rgb="FF9EE1F8"/>
        </patternFill>
      </fill>
    </dxf>
    <dxf>
      <font>
        <b/>
        <i val="0"/>
      </font>
      <fill>
        <patternFill>
          <bgColor rgb="FFFF7575"/>
        </patternFill>
      </fill>
    </dxf>
    <dxf>
      <font>
        <b/>
        <i val="0"/>
      </font>
      <fill>
        <patternFill patternType="lightDown">
          <fgColor theme="0"/>
          <bgColor rgb="FFEEEEEE"/>
        </patternFill>
      </fill>
    </dxf>
    <dxf>
      <font>
        <b/>
        <i val="0"/>
      </font>
      <fill>
        <patternFill patternType="lightDown">
          <fgColor theme="0"/>
          <bgColor rgb="FFEEEEEE"/>
        </patternFill>
      </fill>
    </dxf>
    <dxf>
      <font>
        <b/>
        <i val="0"/>
      </font>
      <fill>
        <patternFill patternType="lightDown">
          <fgColor theme="0"/>
          <bgColor rgb="FFEEEEEE"/>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tint="-0.14996795556505021"/>
          <bgColor theme="8" tint="0.79998168889431442"/>
        </patternFill>
      </fill>
    </dxf>
    <dxf>
      <font>
        <b/>
        <i val="0"/>
      </font>
      <fill>
        <patternFill patternType="lightDown">
          <fgColor theme="0"/>
          <bgColor rgb="FFEEEEEE"/>
        </patternFill>
      </fill>
    </dxf>
    <dxf>
      <font>
        <b/>
        <i val="0"/>
      </font>
      <fill>
        <patternFill patternType="lightDown">
          <fgColor theme="0"/>
          <bgColor rgb="FFEEEEEE"/>
        </patternFill>
      </fill>
    </dxf>
    <dxf>
      <font>
        <b/>
        <i val="0"/>
      </font>
      <fill>
        <patternFill patternType="lightDown">
          <fgColor theme="0"/>
          <bgColor rgb="FFEEEEEE"/>
        </patternFill>
      </fill>
    </dxf>
    <dxf>
      <font>
        <b/>
        <i val="0"/>
      </font>
      <fill>
        <patternFill patternType="lightDown">
          <fgColor theme="0"/>
          <bgColor rgb="FFEEEEEE"/>
        </patternFill>
      </fill>
    </dxf>
    <dxf>
      <font>
        <b/>
        <i val="0"/>
      </font>
      <fill>
        <patternFill>
          <bgColor rgb="FF62B2A8"/>
        </patternFill>
      </fill>
    </dxf>
    <dxf>
      <font>
        <b/>
        <i val="0"/>
      </font>
      <fill>
        <patternFill>
          <bgColor rgb="FFFFC000"/>
        </patternFill>
      </fill>
    </dxf>
    <dxf>
      <font>
        <b/>
        <i val="0"/>
      </font>
      <fill>
        <patternFill>
          <bgColor rgb="FF94A3DE"/>
        </patternFill>
      </fill>
    </dxf>
    <dxf>
      <font>
        <b/>
        <i val="0"/>
      </font>
      <fill>
        <patternFill>
          <bgColor rgb="FF9EE1F8"/>
        </patternFill>
      </fill>
    </dxf>
    <dxf>
      <font>
        <b/>
        <i val="0"/>
      </font>
      <fill>
        <patternFill>
          <bgColor rgb="FFFF7575"/>
        </patternFill>
      </fill>
    </dxf>
    <dxf>
      <font>
        <b/>
        <i val="0"/>
        <color auto="1"/>
      </font>
      <fill>
        <patternFill patternType="lightDown">
          <fgColor theme="0" tint="-0.14993743705557422"/>
          <bgColor theme="6" tint="0.39994506668294322"/>
        </patternFill>
      </fill>
    </dxf>
    <dxf>
      <font>
        <b/>
        <i val="0"/>
      </font>
      <fill>
        <patternFill patternType="lightDown">
          <fgColor theme="0"/>
          <bgColor rgb="FFEEEEEE"/>
        </patternFill>
      </fill>
    </dxf>
    <dxf>
      <font>
        <b/>
        <i val="0"/>
      </font>
      <fill>
        <patternFill patternType="lightDown">
          <fgColor theme="0"/>
          <bgColor rgb="FFEEEEEE"/>
        </patternFill>
      </fill>
    </dxf>
    <dxf>
      <font>
        <b/>
        <i val="0"/>
      </font>
      <fill>
        <patternFill patternType="lightDown">
          <fgColor theme="0"/>
          <bgColor rgb="FFEEEEEE"/>
        </patternFill>
      </fill>
    </dxf>
    <dxf>
      <font>
        <b/>
        <i val="0"/>
      </font>
      <fill>
        <patternFill patternType="lightDown">
          <fgColor theme="0"/>
          <bgColor rgb="FFEEEEEE"/>
        </patternFill>
      </fill>
    </dxf>
    <dxf>
      <font>
        <b/>
        <i val="0"/>
      </font>
      <fill>
        <patternFill patternType="lightDown">
          <fgColor theme="0"/>
          <bgColor rgb="FFEEEEEE"/>
        </patternFill>
      </fill>
    </dxf>
    <dxf>
      <font>
        <b/>
        <i val="0"/>
      </font>
      <fill>
        <patternFill patternType="lightDown">
          <fgColor theme="0"/>
          <bgColor rgb="FFEEEEEE"/>
        </patternFill>
      </fill>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border>
      <protection locked="0" hidden="0"/>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ck">
          <color theme="0"/>
        </left>
        <right style="thick">
          <color theme="0"/>
        </right>
        <top style="thin">
          <color rgb="FF78ACA2"/>
        </top>
        <bottom style="thin">
          <color rgb="FF78ACA2"/>
        </bottom>
      </border>
      <protection locked="0" hidden="0"/>
    </dxf>
    <dxf>
      <font>
        <b val="0"/>
        <i val="0"/>
        <strike val="0"/>
        <condense val="0"/>
        <extend val="0"/>
        <outline val="0"/>
        <shadow val="0"/>
        <u val="none"/>
        <vertAlign val="baseline"/>
        <sz val="11"/>
        <color theme="1" tint="0.249977111117893"/>
        <name val="Century Gothic"/>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ck">
          <color theme="0"/>
        </left>
        <right style="thick">
          <color theme="0"/>
        </right>
        <top style="thin">
          <color rgb="FF78ACA2"/>
        </top>
        <bottom style="thin">
          <color rgb="FF78ACA2"/>
        </bottom>
      </border>
      <protection locked="0" hidden="0"/>
    </dxf>
    <dxf>
      <font>
        <b val="0"/>
        <i val="0"/>
        <strike val="0"/>
        <condense val="0"/>
        <extend val="0"/>
        <outline val="0"/>
        <shadow val="0"/>
        <u val="none"/>
        <vertAlign val="baseline"/>
        <sz val="16"/>
        <color theme="1" tint="0.249977111117893"/>
        <name val="Century Gothic"/>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ck">
          <color theme="0"/>
        </left>
        <right style="thick">
          <color theme="0"/>
        </right>
        <top style="thin">
          <color rgb="FF78ACA2"/>
        </top>
        <bottom style="thin">
          <color rgb="FF78ACA2"/>
        </bottom>
      </border>
      <protection locked="0" hidden="0"/>
    </dxf>
    <dxf>
      <font>
        <b val="0"/>
        <i val="0"/>
        <strike val="0"/>
        <condense val="0"/>
        <extend val="0"/>
        <outline val="0"/>
        <shadow val="0"/>
        <u val="none"/>
        <vertAlign val="baseline"/>
        <sz val="11"/>
        <color theme="1" tint="0.249977111117893"/>
        <name val="Century Gothic"/>
        <family val="2"/>
        <scheme val="none"/>
      </font>
      <numFmt numFmtId="166" formatCode="ddd/"/>
      <fill>
        <patternFill patternType="none">
          <fgColor indexed="64"/>
          <bgColor auto="1"/>
        </patternFill>
      </fill>
      <alignment horizontal="left" vertical="center" textRotation="0" wrapText="0" indent="0" justifyLastLine="0" shrinkToFit="0" readingOrder="0"/>
      <border diagonalUp="0" diagonalDown="0">
        <left style="thick">
          <color theme="0"/>
        </left>
        <right style="thick">
          <color theme="0"/>
        </right>
        <top style="thin">
          <color rgb="FF78ACA2"/>
        </top>
        <bottom style="thin">
          <color rgb="FF78ACA2"/>
        </bottom>
      </border>
      <protection locked="1" hidden="0"/>
    </dxf>
    <dxf>
      <font>
        <b val="0"/>
        <i val="0"/>
        <strike val="0"/>
        <condense val="0"/>
        <extend val="0"/>
        <outline val="0"/>
        <shadow val="0"/>
        <u val="none"/>
        <vertAlign val="baseline"/>
        <sz val="11"/>
        <color theme="1" tint="0.249977111117893"/>
        <name val="Century Gothic"/>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left style="thick">
          <color theme="0"/>
        </left>
        <right style="thick">
          <color theme="0"/>
        </right>
        <top style="thin">
          <color rgb="FF78ACA2"/>
        </top>
        <bottom style="thin">
          <color rgb="FF78ACA2"/>
        </bottom>
      </border>
      <protection locked="0" hidden="0"/>
    </dxf>
    <dxf>
      <font>
        <b val="0"/>
        <i val="0"/>
        <strike val="0"/>
        <condense val="0"/>
        <extend val="0"/>
        <outline val="0"/>
        <shadow val="0"/>
        <u val="none"/>
        <vertAlign val="baseline"/>
        <sz val="11"/>
        <color theme="1" tint="0.249977111117893"/>
        <name val="Century Gothic"/>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ck">
          <color theme="0"/>
        </left>
        <right style="thick">
          <color theme="0"/>
        </right>
        <top style="thin">
          <color rgb="FF78ACA2"/>
        </top>
        <bottom style="thin">
          <color rgb="FF78ACA2"/>
        </bottom>
      </border>
      <protection locked="0" hidden="0"/>
    </dxf>
    <dxf>
      <border>
        <top style="thin">
          <color rgb="FF78ACA2"/>
        </top>
      </border>
    </dxf>
    <dxf>
      <border diagonalUp="0" diagonalDown="0">
        <left style="thin">
          <color rgb="FF78ACA2"/>
        </left>
        <right style="thin">
          <color rgb="FF78ACA2"/>
        </right>
        <top style="thin">
          <color rgb="FF78ACA2"/>
        </top>
        <bottom style="thin">
          <color rgb="FF78ACA2"/>
        </bottom>
      </border>
    </dxf>
    <dxf>
      <font>
        <strike val="0"/>
        <outline val="0"/>
        <shadow val="0"/>
        <u val="none"/>
        <vertAlign val="baseline"/>
        <sz val="11"/>
        <name val="Century Gothic"/>
        <family val="2"/>
        <scheme val="none"/>
      </font>
      <fill>
        <patternFill patternType="none">
          <fgColor indexed="64"/>
          <bgColor auto="1"/>
        </patternFill>
      </fill>
      <alignment horizontal="general" vertical="bottom" textRotation="0" wrapText="0" indent="0" justifyLastLine="0" shrinkToFit="0" readingOrder="0"/>
    </dxf>
    <dxf>
      <border>
        <bottom style="thick">
          <color theme="0"/>
        </bottom>
      </border>
    </dxf>
    <dxf>
      <font>
        <b/>
        <strike val="0"/>
        <outline val="0"/>
        <shadow val="0"/>
        <u val="none"/>
        <vertAlign val="baseline"/>
        <sz val="13"/>
        <color theme="0"/>
        <name val="Century Gothic"/>
        <family val="2"/>
        <scheme val="none"/>
      </font>
      <fill>
        <patternFill patternType="solid">
          <fgColor indexed="64"/>
          <bgColor theme="4" tint="-0.249977111117893"/>
        </patternFill>
      </fill>
      <border diagonalUp="0" diagonalDown="0" outline="0">
        <left style="thick">
          <color theme="0"/>
        </left>
        <right style="thick">
          <color theme="0"/>
        </right>
        <top/>
        <bottom/>
      </border>
    </dxf>
  </dxfs>
  <tableStyles count="0" defaultTableStyle="TableStyleMedium2" defaultPivotStyle="PivotStyleLight16"/>
  <colors>
    <mruColors>
      <color rgb="FF62B2A8"/>
      <color rgb="FFD1B2E8"/>
      <color rgb="FF89C9F8"/>
      <color rgb="FFFFE6D2"/>
      <color rgb="FFFDECE9"/>
      <color rgb="FFE6F8FE"/>
      <color rgb="FFEBEEF9"/>
      <color rgb="FFFFF1C5"/>
      <color rgb="FFE5F4D4"/>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3.png"/><Relationship Id="rId7" Type="http://schemas.openxmlformats.org/officeDocument/2006/relationships/hyperlink" Target="http://www.office-lernen.com" TargetMode="External"/><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https://office-lernen.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98578</xdr:colOff>
      <xdr:row>1</xdr:row>
      <xdr:rowOff>66675</xdr:rowOff>
    </xdr:from>
    <xdr:to>
      <xdr:col>1</xdr:col>
      <xdr:colOff>384810</xdr:colOff>
      <xdr:row>4</xdr:row>
      <xdr:rowOff>238126</xdr:rowOff>
    </xdr:to>
    <xdr:pic>
      <xdr:nvPicPr>
        <xdr:cNvPr id="3" name="Grafik 2" descr="Schuljunge Silhouette">
          <a:extLst>
            <a:ext uri="{FF2B5EF4-FFF2-40B4-BE49-F238E27FC236}">
              <a16:creationId xmlns:a16="http://schemas.microsoft.com/office/drawing/2014/main" id="{9BC4DD4D-7BA8-5E31-234B-5C32883B030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20000" t="10714" r="18571" b="15714"/>
        <a:stretch/>
      </xdr:blipFill>
      <xdr:spPr>
        <a:xfrm>
          <a:off x="98578" y="257175"/>
          <a:ext cx="739622" cy="885826"/>
        </a:xfrm>
        <a:prstGeom prst="rect">
          <a:avLst/>
        </a:prstGeom>
      </xdr:spPr>
    </xdr:pic>
    <xdr:clientData/>
  </xdr:twoCellAnchor>
  <xdr:twoCellAnchor editAs="oneCell">
    <xdr:from>
      <xdr:col>1</xdr:col>
      <xdr:colOff>619125</xdr:colOff>
      <xdr:row>1</xdr:row>
      <xdr:rowOff>190500</xdr:rowOff>
    </xdr:from>
    <xdr:to>
      <xdr:col>1</xdr:col>
      <xdr:colOff>1381125</xdr:colOff>
      <xdr:row>5</xdr:row>
      <xdr:rowOff>124454</xdr:rowOff>
    </xdr:to>
    <xdr:pic>
      <xdr:nvPicPr>
        <xdr:cNvPr id="5" name="Grafik 4" descr="Schulmädchen Silhouette">
          <a:extLst>
            <a:ext uri="{FF2B5EF4-FFF2-40B4-BE49-F238E27FC236}">
              <a16:creationId xmlns:a16="http://schemas.microsoft.com/office/drawing/2014/main" id="{A85ED95B-7746-4C20-2EE4-1CF13DD1794C}"/>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rcRect l="18390" t="10507" r="17861" b="14536"/>
        <a:stretch/>
      </xdr:blipFill>
      <xdr:spPr>
        <a:xfrm>
          <a:off x="904875" y="381000"/>
          <a:ext cx="762000" cy="895979"/>
        </a:xfrm>
        <a:prstGeom prst="rect">
          <a:avLst/>
        </a:prstGeom>
      </xdr:spPr>
    </xdr:pic>
    <xdr:clientData/>
  </xdr:twoCellAnchor>
  <xdr:twoCellAnchor editAs="oneCell">
    <xdr:from>
      <xdr:col>12</xdr:col>
      <xdr:colOff>142875</xdr:colOff>
      <xdr:row>1</xdr:row>
      <xdr:rowOff>28575</xdr:rowOff>
    </xdr:from>
    <xdr:to>
      <xdr:col>15</xdr:col>
      <xdr:colOff>247650</xdr:colOff>
      <xdr:row>5</xdr:row>
      <xdr:rowOff>114300</xdr:rowOff>
    </xdr:to>
    <xdr:pic>
      <xdr:nvPicPr>
        <xdr:cNvPr id="7" name="Grafik 6" descr="Telefon Silhouette">
          <a:extLst>
            <a:ext uri="{FF2B5EF4-FFF2-40B4-BE49-F238E27FC236}">
              <a16:creationId xmlns:a16="http://schemas.microsoft.com/office/drawing/2014/main" id="{A2A49188-0345-F360-0680-142E877202C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972050" y="219075"/>
          <a:ext cx="1047750" cy="1047750"/>
        </a:xfrm>
        <a:prstGeom prst="rect">
          <a:avLst/>
        </a:prstGeom>
      </xdr:spPr>
    </xdr:pic>
    <xdr:clientData/>
  </xdr:twoCellAnchor>
  <xdr:twoCellAnchor>
    <xdr:from>
      <xdr:col>26</xdr:col>
      <xdr:colOff>7620</xdr:colOff>
      <xdr:row>2</xdr:row>
      <xdr:rowOff>60960</xdr:rowOff>
    </xdr:from>
    <xdr:to>
      <xdr:col>32</xdr:col>
      <xdr:colOff>0</xdr:colOff>
      <xdr:row>3</xdr:row>
      <xdr:rowOff>83820</xdr:rowOff>
    </xdr:to>
    <xdr:sp macro="" textlink="">
      <xdr:nvSpPr>
        <xdr:cNvPr id="2" name="Textfeld 1">
          <a:extLst>
            <a:ext uri="{FF2B5EF4-FFF2-40B4-BE49-F238E27FC236}">
              <a16:creationId xmlns:a16="http://schemas.microsoft.com/office/drawing/2014/main" id="{207C66CC-769E-108B-6805-50C88E6B196C}"/>
            </a:ext>
          </a:extLst>
        </xdr:cNvPr>
        <xdr:cNvSpPr txBox="1"/>
      </xdr:nvSpPr>
      <xdr:spPr>
        <a:xfrm>
          <a:off x="9237345" y="470535"/>
          <a:ext cx="1878330" cy="270510"/>
        </a:xfrm>
        <a:prstGeom prst="rect">
          <a:avLst/>
        </a:prstGeom>
        <a:solidFill>
          <a:srgbClr val="FFE6D2"/>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de-DE" sz="1600" b="0">
              <a:latin typeface="Abadi Extra Light" panose="020B0204020104020204" pitchFamily="34" charset="0"/>
            </a:rPr>
            <a:t>FERIEN</a:t>
          </a:r>
        </a:p>
      </xdr:txBody>
    </xdr:sp>
    <xdr:clientData/>
  </xdr:twoCellAnchor>
  <xdr:twoCellAnchor>
    <xdr:from>
      <xdr:col>26</xdr:col>
      <xdr:colOff>7620</xdr:colOff>
      <xdr:row>3</xdr:row>
      <xdr:rowOff>140970</xdr:rowOff>
    </xdr:from>
    <xdr:to>
      <xdr:col>32</xdr:col>
      <xdr:colOff>0</xdr:colOff>
      <xdr:row>4</xdr:row>
      <xdr:rowOff>163830</xdr:rowOff>
    </xdr:to>
    <xdr:sp macro="" textlink="">
      <xdr:nvSpPr>
        <xdr:cNvPr id="4" name="Textfeld 3">
          <a:extLst>
            <a:ext uri="{FF2B5EF4-FFF2-40B4-BE49-F238E27FC236}">
              <a16:creationId xmlns:a16="http://schemas.microsoft.com/office/drawing/2014/main" id="{095535C2-5C5B-4102-939C-ED4A7D32BAD8}"/>
            </a:ext>
          </a:extLst>
        </xdr:cNvPr>
        <xdr:cNvSpPr txBox="1"/>
      </xdr:nvSpPr>
      <xdr:spPr>
        <a:xfrm>
          <a:off x="9237345" y="798195"/>
          <a:ext cx="1878330" cy="270510"/>
        </a:xfrm>
        <a:prstGeom prst="rect">
          <a:avLst/>
        </a:prstGeom>
        <a:solidFill>
          <a:schemeClr val="accent3">
            <a:lumMod val="60000"/>
            <a:lumOff val="40000"/>
          </a:schemeClr>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de-DE" sz="1600" b="0">
              <a:latin typeface="Abadi Extra Light" panose="020B0204020104020204" pitchFamily="34" charset="0"/>
            </a:rPr>
            <a:t>FEIERTAG</a:t>
          </a:r>
        </a:p>
      </xdr:txBody>
    </xdr:sp>
    <xdr:clientData/>
  </xdr:twoCellAnchor>
  <xdr:twoCellAnchor>
    <xdr:from>
      <xdr:col>26</xdr:col>
      <xdr:colOff>7620</xdr:colOff>
      <xdr:row>4</xdr:row>
      <xdr:rowOff>226695</xdr:rowOff>
    </xdr:from>
    <xdr:to>
      <xdr:col>32</xdr:col>
      <xdr:colOff>0</xdr:colOff>
      <xdr:row>6</xdr:row>
      <xdr:rowOff>1905</xdr:rowOff>
    </xdr:to>
    <xdr:sp macro="" textlink="">
      <xdr:nvSpPr>
        <xdr:cNvPr id="6" name="Textfeld 5">
          <a:extLst>
            <a:ext uri="{FF2B5EF4-FFF2-40B4-BE49-F238E27FC236}">
              <a16:creationId xmlns:a16="http://schemas.microsoft.com/office/drawing/2014/main" id="{42EE657C-B6EE-4F4E-B825-B2642DEB52D7}"/>
            </a:ext>
          </a:extLst>
        </xdr:cNvPr>
        <xdr:cNvSpPr txBox="1"/>
      </xdr:nvSpPr>
      <xdr:spPr>
        <a:xfrm>
          <a:off x="9237345" y="1131570"/>
          <a:ext cx="1878330" cy="270510"/>
        </a:xfrm>
        <a:prstGeom prst="rect">
          <a:avLst/>
        </a:prstGeom>
        <a:solidFill>
          <a:srgbClr val="89C9F8"/>
        </a:solidFill>
        <a:ln>
          <a:no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de-DE" sz="1600" b="0">
              <a:latin typeface="Abadi Extra Light" panose="020B0204020104020204" pitchFamily="34" charset="0"/>
            </a:rPr>
            <a:t>GEBURTSTAG</a:t>
          </a:r>
        </a:p>
      </xdr:txBody>
    </xdr:sp>
    <xdr:clientData/>
  </xdr:twoCellAnchor>
  <xdr:twoCellAnchor editAs="oneCell">
    <xdr:from>
      <xdr:col>0</xdr:col>
      <xdr:colOff>214342</xdr:colOff>
      <xdr:row>6</xdr:row>
      <xdr:rowOff>342901</xdr:rowOff>
    </xdr:from>
    <xdr:to>
      <xdr:col>1</xdr:col>
      <xdr:colOff>1062990</xdr:colOff>
      <xdr:row>8</xdr:row>
      <xdr:rowOff>76201</xdr:rowOff>
    </xdr:to>
    <xdr:pic>
      <xdr:nvPicPr>
        <xdr:cNvPr id="9" name="Grafik 8">
          <a:hlinkClick xmlns:r="http://schemas.openxmlformats.org/officeDocument/2006/relationships" r:id="rId7"/>
          <a:extLst>
            <a:ext uri="{FF2B5EF4-FFF2-40B4-BE49-F238E27FC236}">
              <a16:creationId xmlns:a16="http://schemas.microsoft.com/office/drawing/2014/main" id="{9E59B43D-B49C-6A81-8CBC-42ED46ED3C8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14342" y="1744981"/>
          <a:ext cx="1313468" cy="228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3</xdr:row>
      <xdr:rowOff>47625</xdr:rowOff>
    </xdr:from>
    <xdr:to>
      <xdr:col>14</xdr:col>
      <xdr:colOff>2139315</xdr:colOff>
      <xdr:row>30</xdr:row>
      <xdr:rowOff>38100</xdr:rowOff>
    </xdr:to>
    <xdr:sp macro="" textlink="">
      <xdr:nvSpPr>
        <xdr:cNvPr id="2" name="Textfeld 1">
          <a:extLst>
            <a:ext uri="{FF2B5EF4-FFF2-40B4-BE49-F238E27FC236}">
              <a16:creationId xmlns:a16="http://schemas.microsoft.com/office/drawing/2014/main" id="{7FBE769F-4333-4A85-8672-247A2AA76B9D}"/>
            </a:ext>
          </a:extLst>
        </xdr:cNvPr>
        <xdr:cNvSpPr txBox="1"/>
      </xdr:nvSpPr>
      <xdr:spPr>
        <a:xfrm>
          <a:off x="6429375" y="1152525"/>
          <a:ext cx="2901315" cy="546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400"/>
            <a:t>Tragen Sie ein </a:t>
          </a:r>
          <a:r>
            <a:rPr lang="de-DE" sz="1400" b="1"/>
            <a:t>"X"</a:t>
          </a:r>
          <a:r>
            <a:rPr lang="de-DE" sz="1400"/>
            <a:t> in der Spalte </a:t>
          </a:r>
          <a:r>
            <a:rPr lang="de-DE" sz="1400" b="1"/>
            <a:t>FERIEN?</a:t>
          </a:r>
          <a:r>
            <a:rPr lang="de-DE" sz="1400"/>
            <a:t> (</a:t>
          </a:r>
          <a:r>
            <a:rPr lang="de-DE" sz="1400" b="1">
              <a:solidFill>
                <a:srgbClr val="C00000"/>
              </a:solidFill>
            </a:rPr>
            <a:t>DUNKEL</a:t>
          </a:r>
          <a:r>
            <a:rPr lang="de-DE" sz="1400" b="1" baseline="0">
              <a:solidFill>
                <a:srgbClr val="C00000"/>
              </a:solidFill>
            </a:rPr>
            <a:t> ROTES FELD</a:t>
          </a:r>
          <a:r>
            <a:rPr lang="de-DE" sz="1400" baseline="0"/>
            <a:t>) </a:t>
          </a:r>
          <a:r>
            <a:rPr lang="de-DE" sz="1400"/>
            <a:t>um die Ferien für Ihrs</a:t>
          </a:r>
          <a:r>
            <a:rPr lang="de-DE" sz="1400" baseline="0"/>
            <a:t> Bundesland auszuwählen. </a:t>
          </a:r>
        </a:p>
        <a:p>
          <a:r>
            <a:rPr lang="de-DE" sz="1400" baseline="0"/>
            <a:t>-------------------------------------------------</a:t>
          </a:r>
        </a:p>
        <a:p>
          <a:endParaRPr lang="de-DE" sz="1400" baseline="0"/>
        </a:p>
        <a:p>
          <a:r>
            <a:rPr lang="de-DE" sz="1400" b="1" baseline="0"/>
            <a:t>Beispiel:</a:t>
          </a:r>
        </a:p>
        <a:p>
          <a:r>
            <a:rPr lang="de-DE" sz="1400" baseline="0"/>
            <a:t>Bundesland: </a:t>
          </a:r>
          <a:r>
            <a:rPr lang="de-DE" sz="1400" b="1" baseline="0"/>
            <a:t>Baden-Würtenberg</a:t>
          </a:r>
        </a:p>
        <a:p>
          <a:r>
            <a:rPr lang="de-DE" sz="1400" baseline="0"/>
            <a:t>Feld: </a:t>
          </a:r>
          <a:r>
            <a:rPr lang="de-DE" sz="1400" b="1" baseline="0">
              <a:solidFill>
                <a:srgbClr val="C00000"/>
              </a:solidFill>
            </a:rPr>
            <a:t>G4</a:t>
          </a:r>
          <a:r>
            <a:rPr lang="de-DE" sz="1400" baseline="0"/>
            <a:t> ein </a:t>
          </a:r>
          <a:r>
            <a:rPr lang="de-DE" sz="1400" b="1" baseline="0"/>
            <a:t>X</a:t>
          </a:r>
          <a:r>
            <a:rPr lang="de-DE" sz="1400" baseline="0"/>
            <a:t> eingeben</a:t>
          </a:r>
        </a:p>
        <a:p>
          <a:r>
            <a:rPr lang="de-DE" sz="1400" baseline="0"/>
            <a:t>Felder: </a:t>
          </a:r>
          <a:r>
            <a:rPr lang="de-DE" sz="1400" b="1" baseline="0">
              <a:solidFill>
                <a:schemeClr val="accent6">
                  <a:lumMod val="60000"/>
                  <a:lumOff val="40000"/>
                </a:schemeClr>
              </a:solidFill>
            </a:rPr>
            <a:t>G5</a:t>
          </a:r>
          <a:r>
            <a:rPr lang="de-DE" sz="1400" baseline="0"/>
            <a:t> bis </a:t>
          </a:r>
          <a:r>
            <a:rPr lang="de-DE" sz="1400" b="1" baseline="0">
              <a:solidFill>
                <a:schemeClr val="accent6">
                  <a:lumMod val="60000"/>
                  <a:lumOff val="40000"/>
                </a:schemeClr>
              </a:solidFill>
            </a:rPr>
            <a:t>G10</a:t>
          </a:r>
          <a:r>
            <a:rPr lang="de-DE" sz="1400" baseline="0"/>
            <a:t> werden automatisch mit </a:t>
          </a:r>
          <a:r>
            <a:rPr lang="de-DE" sz="1400" b="1" baseline="0"/>
            <a:t>X</a:t>
          </a:r>
          <a:r>
            <a:rPr lang="de-DE" sz="1400" baseline="0"/>
            <a:t> befüllt.</a:t>
          </a:r>
        </a:p>
        <a:p>
          <a:endParaRPr lang="de-DE" sz="1400" baseline="0"/>
        </a:p>
        <a:p>
          <a:r>
            <a:rPr lang="de-DE" sz="1400" b="1" baseline="0">
              <a:solidFill>
                <a:schemeClr val="dk1"/>
              </a:solidFill>
              <a:effectLst/>
              <a:latin typeface="+mn-lt"/>
              <a:ea typeface="+mn-ea"/>
              <a:cs typeface="+mn-cs"/>
            </a:rPr>
            <a:t>Beispiel:</a:t>
          </a:r>
          <a:endParaRPr lang="de-DE" sz="1400">
            <a:effectLst/>
          </a:endParaRPr>
        </a:p>
        <a:p>
          <a:r>
            <a:rPr lang="de-DE" sz="1400" baseline="0">
              <a:solidFill>
                <a:schemeClr val="dk1"/>
              </a:solidFill>
              <a:effectLst/>
              <a:latin typeface="+mn-lt"/>
              <a:ea typeface="+mn-ea"/>
              <a:cs typeface="+mn-cs"/>
            </a:rPr>
            <a:t>Bundesland: </a:t>
          </a:r>
          <a:r>
            <a:rPr lang="de-DE" sz="1400" b="1" baseline="0">
              <a:solidFill>
                <a:schemeClr val="dk1"/>
              </a:solidFill>
              <a:effectLst/>
              <a:latin typeface="+mn-lt"/>
              <a:ea typeface="+mn-ea"/>
              <a:cs typeface="+mn-cs"/>
            </a:rPr>
            <a:t>Bayern</a:t>
          </a:r>
          <a:endParaRPr lang="de-DE" sz="1400">
            <a:effectLst/>
          </a:endParaRPr>
        </a:p>
        <a:p>
          <a:r>
            <a:rPr lang="de-DE" sz="1400" baseline="0">
              <a:solidFill>
                <a:schemeClr val="dk1"/>
              </a:solidFill>
              <a:effectLst/>
              <a:latin typeface="+mn-lt"/>
              <a:ea typeface="+mn-ea"/>
              <a:cs typeface="+mn-cs"/>
            </a:rPr>
            <a:t>Feld: </a:t>
          </a:r>
          <a:r>
            <a:rPr lang="de-DE" sz="1400" b="1" baseline="0">
              <a:solidFill>
                <a:srgbClr val="C00000"/>
              </a:solidFill>
              <a:effectLst/>
              <a:latin typeface="+mn-lt"/>
              <a:ea typeface="+mn-ea"/>
              <a:cs typeface="+mn-cs"/>
            </a:rPr>
            <a:t>G11</a:t>
          </a:r>
          <a:r>
            <a:rPr lang="de-DE" sz="1400" baseline="0">
              <a:solidFill>
                <a:schemeClr val="dk1"/>
              </a:solidFill>
              <a:effectLst/>
              <a:latin typeface="+mn-lt"/>
              <a:ea typeface="+mn-ea"/>
              <a:cs typeface="+mn-cs"/>
            </a:rPr>
            <a:t> ein </a:t>
          </a:r>
          <a:r>
            <a:rPr lang="de-DE" sz="1400" b="1" baseline="0">
              <a:solidFill>
                <a:schemeClr val="dk1"/>
              </a:solidFill>
              <a:effectLst/>
              <a:latin typeface="+mn-lt"/>
              <a:ea typeface="+mn-ea"/>
              <a:cs typeface="+mn-cs"/>
            </a:rPr>
            <a:t>X</a:t>
          </a:r>
          <a:r>
            <a:rPr lang="de-DE" sz="1400" baseline="0">
              <a:solidFill>
                <a:schemeClr val="dk1"/>
              </a:solidFill>
              <a:effectLst/>
              <a:latin typeface="+mn-lt"/>
              <a:ea typeface="+mn-ea"/>
              <a:cs typeface="+mn-cs"/>
            </a:rPr>
            <a:t> eingeben</a:t>
          </a:r>
          <a:endParaRPr lang="de-DE" sz="1400">
            <a:effectLst/>
          </a:endParaRPr>
        </a:p>
        <a:p>
          <a:r>
            <a:rPr lang="de-DE" sz="1400" baseline="0">
              <a:solidFill>
                <a:schemeClr val="dk1"/>
              </a:solidFill>
              <a:effectLst/>
              <a:latin typeface="+mn-lt"/>
              <a:ea typeface="+mn-ea"/>
              <a:cs typeface="+mn-cs"/>
            </a:rPr>
            <a:t>Felder: </a:t>
          </a:r>
          <a:r>
            <a:rPr lang="de-DE" sz="1400" b="1" baseline="0">
              <a:solidFill>
                <a:schemeClr val="accent6">
                  <a:lumMod val="60000"/>
                  <a:lumOff val="40000"/>
                </a:schemeClr>
              </a:solidFill>
              <a:effectLst/>
              <a:latin typeface="+mn-lt"/>
              <a:ea typeface="+mn-ea"/>
              <a:cs typeface="+mn-cs"/>
            </a:rPr>
            <a:t>G12</a:t>
          </a:r>
          <a:r>
            <a:rPr lang="de-DE" sz="1400" baseline="0">
              <a:solidFill>
                <a:schemeClr val="dk1"/>
              </a:solidFill>
              <a:effectLst/>
              <a:latin typeface="+mn-lt"/>
              <a:ea typeface="+mn-ea"/>
              <a:cs typeface="+mn-cs"/>
            </a:rPr>
            <a:t> bis </a:t>
          </a:r>
          <a:r>
            <a:rPr lang="de-DE" sz="1400" b="1" baseline="0">
              <a:solidFill>
                <a:schemeClr val="accent6">
                  <a:lumMod val="60000"/>
                  <a:lumOff val="40000"/>
                </a:schemeClr>
              </a:solidFill>
              <a:effectLst/>
              <a:latin typeface="+mn-lt"/>
              <a:ea typeface="+mn-ea"/>
              <a:cs typeface="+mn-cs"/>
            </a:rPr>
            <a:t>G17</a:t>
          </a:r>
          <a:r>
            <a:rPr lang="de-DE" sz="1400" baseline="0">
              <a:solidFill>
                <a:schemeClr val="dk1"/>
              </a:solidFill>
              <a:effectLst/>
              <a:latin typeface="+mn-lt"/>
              <a:ea typeface="+mn-ea"/>
              <a:cs typeface="+mn-cs"/>
            </a:rPr>
            <a:t> werden automatisch mit </a:t>
          </a:r>
          <a:r>
            <a:rPr lang="de-DE" sz="1400" b="1" baseline="0">
              <a:solidFill>
                <a:schemeClr val="dk1"/>
              </a:solidFill>
              <a:effectLst/>
              <a:latin typeface="+mn-lt"/>
              <a:ea typeface="+mn-ea"/>
              <a:cs typeface="+mn-cs"/>
            </a:rPr>
            <a:t>X</a:t>
          </a:r>
          <a:r>
            <a:rPr lang="de-DE" sz="1400" baseline="0">
              <a:solidFill>
                <a:schemeClr val="dk1"/>
              </a:solidFill>
              <a:effectLst/>
              <a:latin typeface="+mn-lt"/>
              <a:ea typeface="+mn-ea"/>
              <a:cs typeface="+mn-cs"/>
            </a:rPr>
            <a:t> befüllt.</a:t>
          </a:r>
          <a:endParaRPr lang="de-DE" sz="1400">
            <a:effectLst/>
          </a:endParaRPr>
        </a:p>
        <a:p>
          <a:r>
            <a:rPr lang="de-DE" sz="1400" baseline="0"/>
            <a:t>-------------------------------------------------</a:t>
          </a:r>
        </a:p>
        <a:p>
          <a:endParaRPr lang="de-DE" sz="1400" baseline="0"/>
        </a:p>
        <a:p>
          <a:r>
            <a:rPr lang="de-DE" sz="1400"/>
            <a:t>Nur mit </a:t>
          </a:r>
          <a:r>
            <a:rPr lang="de-DE" sz="1400" b="1"/>
            <a:t>X </a:t>
          </a:r>
          <a:r>
            <a:rPr lang="de-DE" sz="1400" b="0"/>
            <a:t>im</a:t>
          </a:r>
          <a:r>
            <a:rPr lang="de-DE" sz="1400" b="1"/>
            <a:t> </a:t>
          </a:r>
          <a:r>
            <a:rPr lang="de-DE" sz="1400" b="1">
              <a:solidFill>
                <a:srgbClr val="C00000"/>
              </a:solidFill>
            </a:rPr>
            <a:t>dunkel</a:t>
          </a:r>
          <a:r>
            <a:rPr lang="de-DE" sz="1400" b="1" baseline="0">
              <a:solidFill>
                <a:srgbClr val="C00000"/>
              </a:solidFill>
            </a:rPr>
            <a:t> Roten Feld</a:t>
          </a:r>
          <a:r>
            <a:rPr lang="de-DE" sz="1400" b="1">
              <a:solidFill>
                <a:schemeClr val="accent6">
                  <a:lumMod val="50000"/>
                </a:schemeClr>
              </a:solidFill>
            </a:rPr>
            <a:t> </a:t>
          </a:r>
          <a:r>
            <a:rPr lang="de-DE" sz="1400"/>
            <a:t>markierte Ferien für das gewünschte Bundesland werden im Kalender angezeigt.</a:t>
          </a:r>
          <a:br>
            <a:rPr lang="de-DE" sz="1400"/>
          </a:br>
          <a:endParaRPr lang="de-DE" sz="1400"/>
        </a:p>
      </xdr:txBody>
    </xdr:sp>
    <xdr:clientData/>
  </xdr:twoCellAnchor>
  <xdr:twoCellAnchor>
    <xdr:from>
      <xdr:col>11</xdr:col>
      <xdr:colOff>9525</xdr:colOff>
      <xdr:row>4</xdr:row>
      <xdr:rowOff>0</xdr:rowOff>
    </xdr:from>
    <xdr:to>
      <xdr:col>13</xdr:col>
      <xdr:colOff>66675</xdr:colOff>
      <xdr:row>12</xdr:row>
      <xdr:rowOff>28575</xdr:rowOff>
    </xdr:to>
    <xdr:cxnSp macro="">
      <xdr:nvCxnSpPr>
        <xdr:cNvPr id="4" name="Gerade Verbindung mit Pfeil 3">
          <a:extLst>
            <a:ext uri="{FF2B5EF4-FFF2-40B4-BE49-F238E27FC236}">
              <a16:creationId xmlns:a16="http://schemas.microsoft.com/office/drawing/2014/main" id="{8CB1F267-7425-3322-37AE-0578ED2556BB}"/>
            </a:ext>
          </a:extLst>
        </xdr:cNvPr>
        <xdr:cNvCxnSpPr/>
      </xdr:nvCxnSpPr>
      <xdr:spPr>
        <a:xfrm>
          <a:off x="5591175" y="1371600"/>
          <a:ext cx="904875" cy="16383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704850</xdr:colOff>
      <xdr:row>10</xdr:row>
      <xdr:rowOff>247650</xdr:rowOff>
    </xdr:from>
    <xdr:to>
      <xdr:col>13</xdr:col>
      <xdr:colOff>57150</xdr:colOff>
      <xdr:row>18</xdr:row>
      <xdr:rowOff>114300</xdr:rowOff>
    </xdr:to>
    <xdr:cxnSp macro="">
      <xdr:nvCxnSpPr>
        <xdr:cNvPr id="7" name="Gerade Verbindung mit Pfeil 6">
          <a:extLst>
            <a:ext uri="{FF2B5EF4-FFF2-40B4-BE49-F238E27FC236}">
              <a16:creationId xmlns:a16="http://schemas.microsoft.com/office/drawing/2014/main" id="{AFCDBD09-2490-4D14-91F0-AA258B23B9C5}"/>
            </a:ext>
          </a:extLst>
        </xdr:cNvPr>
        <xdr:cNvCxnSpPr/>
      </xdr:nvCxnSpPr>
      <xdr:spPr>
        <a:xfrm>
          <a:off x="5572125" y="2771775"/>
          <a:ext cx="914400" cy="1552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xdr:colOff>
      <xdr:row>2</xdr:row>
      <xdr:rowOff>76200</xdr:rowOff>
    </xdr:from>
    <xdr:to>
      <xdr:col>18</xdr:col>
      <xdr:colOff>634365</xdr:colOff>
      <xdr:row>21</xdr:row>
      <xdr:rowOff>0</xdr:rowOff>
    </xdr:to>
    <xdr:sp macro="" textlink="">
      <xdr:nvSpPr>
        <xdr:cNvPr id="2" name="Textfeld 1">
          <a:extLst>
            <a:ext uri="{FF2B5EF4-FFF2-40B4-BE49-F238E27FC236}">
              <a16:creationId xmlns:a16="http://schemas.microsoft.com/office/drawing/2014/main" id="{0B41B205-85BC-4FAD-85E1-452380AA4951}"/>
            </a:ext>
          </a:extLst>
        </xdr:cNvPr>
        <xdr:cNvSpPr txBox="1"/>
      </xdr:nvSpPr>
      <xdr:spPr>
        <a:xfrm>
          <a:off x="8448675" y="962025"/>
          <a:ext cx="2901315" cy="4629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400"/>
            <a:t>Tragen Sie ein </a:t>
          </a:r>
          <a:r>
            <a:rPr lang="de-DE" sz="1400" b="1"/>
            <a:t>"X"</a:t>
          </a:r>
          <a:r>
            <a:rPr lang="de-DE" sz="1400"/>
            <a:t> in der Spalte </a:t>
          </a:r>
          <a:r>
            <a:rPr lang="de-DE" sz="1400" b="1">
              <a:solidFill>
                <a:srgbClr val="C00000"/>
              </a:solidFill>
            </a:rPr>
            <a:t>Feiertag?</a:t>
          </a:r>
          <a:r>
            <a:rPr lang="de-DE" sz="1400"/>
            <a:t> ein bei jeden Feiertag, den Sie möchten, dass der im Kalender angezeigt wird. Nur mit </a:t>
          </a:r>
          <a:r>
            <a:rPr lang="de-DE" sz="1400" b="1"/>
            <a:t>X</a:t>
          </a:r>
          <a:r>
            <a:rPr lang="de-DE" sz="1400"/>
            <a:t> markierte Feiertage werden im Kalender angezeigt.</a:t>
          </a:r>
          <a:br>
            <a:rPr lang="de-DE" sz="1400"/>
          </a:br>
          <a:br>
            <a:rPr lang="de-DE" sz="1400"/>
          </a:br>
          <a:r>
            <a:rPr lang="de-DE" sz="1400"/>
            <a:t>Markierte Feiertage, die an einem Samstag</a:t>
          </a:r>
          <a:r>
            <a:rPr lang="de-DE" sz="1400" baseline="0"/>
            <a:t> oder Sonntag</a:t>
          </a:r>
          <a:r>
            <a:rPr lang="de-DE" sz="1400"/>
            <a:t> stattfinden, werden mit roter Farbe hervorgehoben. Markierte Feiertage haben einen gelben Hintergrund.</a:t>
          </a:r>
          <a:br>
            <a:rPr lang="de-DE" sz="1400"/>
          </a:br>
          <a:br>
            <a:rPr lang="de-DE" sz="1400"/>
          </a:br>
          <a:r>
            <a:rPr lang="de-DE" sz="1400"/>
            <a:t>Weitere Ereignisse wie z. B. Betriebsferien, Geburtstage usw. können Sie ab Zeile A45 eintragen. Dazu tragen Sie das Datum des Ereignisses ein sowie die Bezeichnung. Markieren Sie anschließend das Ereignis mit </a:t>
          </a:r>
          <a:r>
            <a:rPr lang="de-DE" sz="1400" b="1"/>
            <a:t>X</a:t>
          </a:r>
          <a:r>
            <a:rPr lang="de-DE" sz="1400"/>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99060</xdr:colOff>
      <xdr:row>1</xdr:row>
      <xdr:rowOff>15240</xdr:rowOff>
    </xdr:from>
    <xdr:to>
      <xdr:col>7</xdr:col>
      <xdr:colOff>304800</xdr:colOff>
      <xdr:row>16</xdr:row>
      <xdr:rowOff>38100</xdr:rowOff>
    </xdr:to>
    <xdr:sp macro="" textlink="">
      <xdr:nvSpPr>
        <xdr:cNvPr id="2" name="Textfeld 1">
          <a:extLst>
            <a:ext uri="{FF2B5EF4-FFF2-40B4-BE49-F238E27FC236}">
              <a16:creationId xmlns:a16="http://schemas.microsoft.com/office/drawing/2014/main" id="{D5402945-7805-4D51-AC89-E50221B92D26}"/>
            </a:ext>
          </a:extLst>
        </xdr:cNvPr>
        <xdr:cNvSpPr txBox="1"/>
      </xdr:nvSpPr>
      <xdr:spPr>
        <a:xfrm>
          <a:off x="99060" y="198120"/>
          <a:ext cx="5699760" cy="2788920"/>
        </a:xfrm>
        <a:prstGeom prst="rect">
          <a:avLst/>
        </a:prstGeom>
        <a:noFill/>
        <a:ln w="9525" cmpd="sng">
          <a:solidFill>
            <a:srgbClr val="78ACA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oneCellAnchor>
    <xdr:from>
      <xdr:col>2</xdr:col>
      <xdr:colOff>160019</xdr:colOff>
      <xdr:row>1</xdr:row>
      <xdr:rowOff>177166</xdr:rowOff>
    </xdr:from>
    <xdr:ext cx="1962151" cy="541593"/>
    <xdr:pic>
      <xdr:nvPicPr>
        <xdr:cNvPr id="3" name="Grafik 2">
          <a:hlinkClick xmlns:r="http://schemas.openxmlformats.org/officeDocument/2006/relationships" r:id="rId1"/>
          <a:extLst>
            <a:ext uri="{FF2B5EF4-FFF2-40B4-BE49-F238E27FC236}">
              <a16:creationId xmlns:a16="http://schemas.microsoft.com/office/drawing/2014/main" id="{14A49D2C-FE3E-48A3-A942-120182D36D3B}"/>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1729739" y="360046"/>
          <a:ext cx="1962151" cy="54159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0C82C2-0D20-4329-B51B-9C56C3E67EB5}" name="Tabelle14" displayName="Tabelle14" ref="A1:G58" totalsRowShown="0" headerRowDxfId="57" dataDxfId="55" headerRowBorderDxfId="56" tableBorderDxfId="54" totalsRowBorderDxfId="53">
  <sortState xmlns:xlrd2="http://schemas.microsoft.com/office/spreadsheetml/2017/richdata2" ref="A2:G58">
    <sortCondition ref="G1:G58"/>
  </sortState>
  <tableColumns count="7">
    <tableColumn id="1" xr3:uid="{21255827-88AE-4401-BB2A-541200DD15EB}" name="Datum" dataDxfId="52"/>
    <tableColumn id="2" xr3:uid="{17396457-35DF-4B52-86A4-8F13A8DCFFAB}" name="Jahr" dataDxfId="51">
      <calculatedColumnFormula>IF(D2="x",A2,"")</calculatedColumnFormula>
    </tableColumn>
    <tableColumn id="8" xr3:uid="{D21BA7C8-570A-450B-84AA-2C8263E22FE5}" name="Tag" dataDxfId="50">
      <calculatedColumnFormula>IF(D2="x",A2,"")</calculatedColumnFormula>
    </tableColumn>
    <tableColumn id="3" xr3:uid="{DF794191-2D0F-4A0B-B235-17324B5F0C82}" name="Feiertag?" dataDxfId="49"/>
    <tableColumn id="4" xr3:uid="{73403024-0555-4488-9104-05AA627E53FE}" name="Bezeichnung" dataDxfId="48"/>
    <tableColumn id="5" xr3:uid="{12AA7C22-62E3-49E0-BCB0-0F186D33623D}" name="Land" dataDxfId="47"/>
    <tableColumn id="6" xr3:uid="{91B05C21-1554-4C17-9283-9A7E91553060}" name="Gesetz.?" dataDxfId="46"/>
  </tableColumns>
  <tableStyleInfo showFirstColumn="0" showLastColumn="0" showRowStripes="1" showColumnStripes="0"/>
</table>
</file>

<file path=xl/theme/theme1.xml><?xml version="1.0" encoding="utf-8"?>
<a:theme xmlns:a="http://schemas.openxmlformats.org/drawingml/2006/main" name="Office">
  <a:themeElements>
    <a:clrScheme name="Slipstream">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3.xml"/><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office-lernen.com/anwesenheitsliste-kostenlose-vorlagen-zum-downlo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7809F-5202-418C-B37C-A57D3DB53BC9}">
  <sheetPr>
    <tabColor theme="7" tint="0.39997558519241921"/>
  </sheetPr>
  <dimension ref="A1:AL19"/>
  <sheetViews>
    <sheetView showGridLines="0" tabSelected="1" workbookViewId="0">
      <pane xSplit="2" ySplit="10" topLeftCell="C11" activePane="bottomRight" state="frozen"/>
      <selection pane="topRight" activeCell="B1" sqref="B1"/>
      <selection pane="bottomLeft" activeCell="A11" sqref="A11"/>
      <selection pane="bottomRight" activeCell="F5" sqref="F5:K5"/>
    </sheetView>
  </sheetViews>
  <sheetFormatPr baseColWidth="10" defaultRowHeight="15"/>
  <cols>
    <col min="1" max="1" width="6.7109375" customWidth="1"/>
    <col min="2" max="2" width="21" bestFit="1" customWidth="1"/>
    <col min="3" max="33" width="4.7109375" customWidth="1"/>
    <col min="34" max="38" width="5.7109375" customWidth="1"/>
    <col min="39" max="39" width="3.140625" customWidth="1"/>
  </cols>
  <sheetData>
    <row r="1" spans="1:38" s="46" customFormat="1">
      <c r="A1" s="134"/>
      <c r="B1" s="135"/>
      <c r="C1" s="100" t="s">
        <v>11</v>
      </c>
      <c r="D1" s="97"/>
      <c r="E1" s="97"/>
      <c r="F1" s="97"/>
      <c r="G1" s="97"/>
      <c r="H1" s="97"/>
      <c r="I1" s="97"/>
      <c r="J1" s="97"/>
      <c r="K1" s="97"/>
      <c r="L1" s="87"/>
      <c r="M1" s="98"/>
      <c r="N1" s="98"/>
      <c r="O1" s="98"/>
      <c r="P1" s="98"/>
      <c r="Q1" s="97" t="s">
        <v>17</v>
      </c>
      <c r="R1" s="97"/>
      <c r="S1" s="97"/>
      <c r="T1" s="97"/>
      <c r="U1" s="97"/>
      <c r="V1" s="97"/>
      <c r="W1" s="97"/>
      <c r="X1" s="97"/>
      <c r="Y1" s="97"/>
      <c r="Z1" s="87"/>
      <c r="AA1" s="97" t="s">
        <v>106</v>
      </c>
      <c r="AB1" s="97"/>
      <c r="AC1" s="97"/>
      <c r="AD1" s="97"/>
      <c r="AE1" s="97"/>
      <c r="AF1" s="97"/>
      <c r="AG1" s="87"/>
      <c r="AH1" s="97" t="s">
        <v>16</v>
      </c>
      <c r="AI1" s="97"/>
      <c r="AJ1" s="97"/>
      <c r="AK1" s="97"/>
      <c r="AL1" s="97"/>
    </row>
    <row r="2" spans="1:38" s="46" customFormat="1" ht="17.25" customHeight="1">
      <c r="A2" s="136"/>
      <c r="B2" s="137"/>
      <c r="C2" s="100"/>
      <c r="D2" s="97"/>
      <c r="E2" s="97"/>
      <c r="F2" s="97"/>
      <c r="G2" s="97"/>
      <c r="H2" s="97"/>
      <c r="I2" s="97"/>
      <c r="J2" s="97"/>
      <c r="K2" s="97"/>
      <c r="L2" s="87"/>
      <c r="M2" s="98"/>
      <c r="N2" s="98"/>
      <c r="O2" s="98"/>
      <c r="P2" s="98"/>
      <c r="Q2" s="97"/>
      <c r="R2" s="97"/>
      <c r="S2" s="97"/>
      <c r="T2" s="97"/>
      <c r="U2" s="97"/>
      <c r="V2" s="97"/>
      <c r="W2" s="97"/>
      <c r="X2" s="97"/>
      <c r="Y2" s="97"/>
      <c r="Z2" s="87"/>
      <c r="AA2" s="97"/>
      <c r="AB2" s="97"/>
      <c r="AC2" s="97"/>
      <c r="AD2" s="97"/>
      <c r="AE2" s="97"/>
      <c r="AF2" s="97"/>
      <c r="AG2" s="87"/>
      <c r="AH2" s="97"/>
      <c r="AI2" s="97"/>
      <c r="AJ2" s="97"/>
      <c r="AK2" s="97"/>
      <c r="AL2" s="97"/>
    </row>
    <row r="3" spans="1:38" s="46" customFormat="1" ht="20.100000000000001" customHeight="1">
      <c r="A3" s="136"/>
      <c r="B3" s="137"/>
      <c r="C3" s="94" t="s">
        <v>20</v>
      </c>
      <c r="D3" s="95"/>
      <c r="E3" s="95"/>
      <c r="F3" s="96">
        <v>41179</v>
      </c>
      <c r="G3" s="93"/>
      <c r="H3" s="93"/>
      <c r="I3" s="93"/>
      <c r="J3" s="93"/>
      <c r="K3" s="93"/>
      <c r="L3" s="87"/>
      <c r="M3" s="98"/>
      <c r="N3" s="98"/>
      <c r="O3" s="98"/>
      <c r="P3" s="98"/>
      <c r="Q3" s="99" t="s">
        <v>19</v>
      </c>
      <c r="R3" s="99"/>
      <c r="S3" s="99"/>
      <c r="T3" s="93" t="s">
        <v>114</v>
      </c>
      <c r="U3" s="93"/>
      <c r="V3" s="93"/>
      <c r="W3" s="93"/>
      <c r="X3" s="93"/>
      <c r="Y3" s="93"/>
      <c r="Z3" s="87"/>
      <c r="AA3" s="83"/>
      <c r="AB3" s="84"/>
      <c r="AC3" s="84"/>
      <c r="AD3" s="84"/>
      <c r="AE3" s="84"/>
      <c r="AF3" s="85"/>
      <c r="AG3" s="87"/>
      <c r="AH3" s="92" t="s">
        <v>119</v>
      </c>
      <c r="AI3" s="92"/>
      <c r="AJ3" s="92"/>
      <c r="AK3" s="92"/>
      <c r="AL3" s="92"/>
    </row>
    <row r="4" spans="1:38" s="46" customFormat="1" ht="20.100000000000001" customHeight="1">
      <c r="A4" s="136"/>
      <c r="B4" s="137"/>
      <c r="C4" s="94" t="s">
        <v>12</v>
      </c>
      <c r="D4" s="95"/>
      <c r="E4" s="95"/>
      <c r="F4" s="101">
        <v>123456</v>
      </c>
      <c r="G4" s="101"/>
      <c r="H4" s="101"/>
      <c r="I4" s="101"/>
      <c r="J4" s="101"/>
      <c r="K4" s="101"/>
      <c r="L4" s="87"/>
      <c r="M4" s="98"/>
      <c r="N4" s="98"/>
      <c r="O4" s="98"/>
      <c r="P4" s="98"/>
      <c r="Q4" s="99" t="s">
        <v>18</v>
      </c>
      <c r="R4" s="99"/>
      <c r="S4" s="99"/>
      <c r="T4" s="93" t="s">
        <v>115</v>
      </c>
      <c r="U4" s="93"/>
      <c r="V4" s="93"/>
      <c r="W4" s="93"/>
      <c r="X4" s="93"/>
      <c r="Y4" s="93"/>
      <c r="Z4" s="87"/>
      <c r="AA4" s="86"/>
      <c r="AB4" s="87"/>
      <c r="AC4" s="87"/>
      <c r="AD4" s="87"/>
      <c r="AE4" s="87"/>
      <c r="AF4" s="88"/>
      <c r="AG4" s="87"/>
      <c r="AH4" s="92"/>
      <c r="AI4" s="92"/>
      <c r="AJ4" s="92"/>
      <c r="AK4" s="92"/>
      <c r="AL4" s="92"/>
    </row>
    <row r="5" spans="1:38" s="46" customFormat="1" ht="20.100000000000001" customHeight="1">
      <c r="A5" s="136"/>
      <c r="B5" s="137"/>
      <c r="C5" s="94" t="s">
        <v>13</v>
      </c>
      <c r="D5" s="95"/>
      <c r="E5" s="95"/>
      <c r="F5" s="101" t="s">
        <v>21</v>
      </c>
      <c r="G5" s="101"/>
      <c r="H5" s="101"/>
      <c r="I5" s="101"/>
      <c r="J5" s="101"/>
      <c r="K5" s="101"/>
      <c r="L5" s="87"/>
      <c r="M5" s="98"/>
      <c r="N5" s="98"/>
      <c r="O5" s="98"/>
      <c r="P5" s="98"/>
      <c r="Q5" s="99" t="s">
        <v>19</v>
      </c>
      <c r="R5" s="99"/>
      <c r="S5" s="99"/>
      <c r="T5" s="93" t="s">
        <v>116</v>
      </c>
      <c r="U5" s="93"/>
      <c r="V5" s="93"/>
      <c r="W5" s="93"/>
      <c r="X5" s="93"/>
      <c r="Y5" s="93"/>
      <c r="Z5" s="87"/>
      <c r="AA5" s="86"/>
      <c r="AB5" s="87"/>
      <c r="AC5" s="87"/>
      <c r="AD5" s="87"/>
      <c r="AE5" s="87"/>
      <c r="AF5" s="88"/>
      <c r="AG5" s="87"/>
      <c r="AH5" s="92"/>
      <c r="AI5" s="92"/>
      <c r="AJ5" s="92"/>
      <c r="AK5" s="92"/>
      <c r="AL5" s="92"/>
    </row>
    <row r="6" spans="1:38" s="46" customFormat="1" ht="20.100000000000001" customHeight="1">
      <c r="A6" s="138"/>
      <c r="B6" s="139"/>
      <c r="C6" s="94" t="s">
        <v>14</v>
      </c>
      <c r="D6" s="95"/>
      <c r="E6" s="95"/>
      <c r="F6" s="101" t="s">
        <v>15</v>
      </c>
      <c r="G6" s="101"/>
      <c r="H6" s="101"/>
      <c r="I6" s="101"/>
      <c r="J6" s="101"/>
      <c r="K6" s="101"/>
      <c r="L6" s="87"/>
      <c r="M6" s="98"/>
      <c r="N6" s="98"/>
      <c r="O6" s="98"/>
      <c r="P6" s="98"/>
      <c r="Q6" s="99" t="s">
        <v>18</v>
      </c>
      <c r="R6" s="99"/>
      <c r="S6" s="99"/>
      <c r="T6" s="93" t="s">
        <v>115</v>
      </c>
      <c r="U6" s="93"/>
      <c r="V6" s="93"/>
      <c r="W6" s="93"/>
      <c r="X6" s="93"/>
      <c r="Y6" s="93"/>
      <c r="Z6" s="87"/>
      <c r="AA6" s="89"/>
      <c r="AB6" s="90"/>
      <c r="AC6" s="90"/>
      <c r="AD6" s="90"/>
      <c r="AE6" s="90"/>
      <c r="AF6" s="91"/>
      <c r="AG6" s="87"/>
      <c r="AH6" s="92"/>
      <c r="AI6" s="92"/>
      <c r="AJ6" s="92"/>
      <c r="AK6" s="92"/>
      <c r="AL6" s="92"/>
    </row>
    <row r="7" spans="1:38" s="46" customFormat="1" ht="28.5" customHeight="1" thickBot="1">
      <c r="A7" s="87"/>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row>
    <row r="8" spans="1:38" s="46" customFormat="1" ht="11.1" customHeight="1">
      <c r="A8" s="87"/>
      <c r="B8" s="87"/>
      <c r="C8" s="88"/>
      <c r="D8" s="124" t="s">
        <v>1</v>
      </c>
      <c r="E8" s="117" t="s">
        <v>4</v>
      </c>
      <c r="F8" s="117"/>
      <c r="G8" s="117"/>
      <c r="H8" s="117"/>
      <c r="I8" s="142"/>
      <c r="J8" s="125" t="s">
        <v>2</v>
      </c>
      <c r="K8" s="117" t="s">
        <v>3</v>
      </c>
      <c r="L8" s="117"/>
      <c r="M8" s="117"/>
      <c r="N8" s="117"/>
      <c r="O8" s="142"/>
      <c r="P8" s="126" t="s">
        <v>5</v>
      </c>
      <c r="Q8" s="117" t="s">
        <v>6</v>
      </c>
      <c r="R8" s="117"/>
      <c r="S8" s="117"/>
      <c r="T8" s="117"/>
      <c r="U8" s="142"/>
      <c r="V8" s="127" t="s">
        <v>0</v>
      </c>
      <c r="W8" s="117" t="s">
        <v>7</v>
      </c>
      <c r="X8" s="117"/>
      <c r="Y8" s="117"/>
      <c r="Z8" s="117"/>
      <c r="AA8" s="142"/>
      <c r="AB8" s="128" t="s">
        <v>8</v>
      </c>
      <c r="AC8" s="117" t="s">
        <v>9</v>
      </c>
      <c r="AD8" s="117"/>
      <c r="AE8" s="117"/>
      <c r="AF8" s="117"/>
      <c r="AG8" s="143"/>
      <c r="AH8" s="118" t="s">
        <v>10</v>
      </c>
      <c r="AI8" s="119"/>
      <c r="AJ8" s="119"/>
      <c r="AK8" s="119"/>
      <c r="AL8" s="120"/>
    </row>
    <row r="9" spans="1:38" s="46" customFormat="1" ht="11.1" customHeight="1">
      <c r="A9" s="87"/>
      <c r="B9" s="87"/>
      <c r="C9" s="88"/>
      <c r="D9" s="124"/>
      <c r="E9" s="117"/>
      <c r="F9" s="117"/>
      <c r="G9" s="117"/>
      <c r="H9" s="117"/>
      <c r="I9" s="142"/>
      <c r="J9" s="125"/>
      <c r="K9" s="117"/>
      <c r="L9" s="117"/>
      <c r="M9" s="117"/>
      <c r="N9" s="117"/>
      <c r="O9" s="142"/>
      <c r="P9" s="126"/>
      <c r="Q9" s="117"/>
      <c r="R9" s="117"/>
      <c r="S9" s="117"/>
      <c r="T9" s="117"/>
      <c r="U9" s="142"/>
      <c r="V9" s="127"/>
      <c r="W9" s="117"/>
      <c r="X9" s="117"/>
      <c r="Y9" s="117"/>
      <c r="Z9" s="117"/>
      <c r="AA9" s="142"/>
      <c r="AB9" s="128"/>
      <c r="AC9" s="117"/>
      <c r="AD9" s="117"/>
      <c r="AE9" s="117"/>
      <c r="AF9" s="117"/>
      <c r="AG9" s="143"/>
      <c r="AH9" s="121"/>
      <c r="AI9" s="122"/>
      <c r="AJ9" s="122"/>
      <c r="AK9" s="122"/>
      <c r="AL9" s="123"/>
    </row>
    <row r="10" spans="1:38" ht="20.25" customHeight="1" thickBot="1">
      <c r="A10" s="87"/>
      <c r="B10" s="87"/>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1"/>
      <c r="AH10" s="60" t="str">
        <f>$D$8</f>
        <v>A</v>
      </c>
      <c r="AI10" s="61" t="str">
        <f>$J$8</f>
        <v>E</v>
      </c>
      <c r="AJ10" s="62" t="str">
        <f>$P$8</f>
        <v>U</v>
      </c>
      <c r="AK10" s="63" t="str">
        <f>$V$8</f>
        <v>V</v>
      </c>
      <c r="AL10" s="64" t="str">
        <f>$AB$8</f>
        <v>K</v>
      </c>
    </row>
    <row r="11" spans="1:38">
      <c r="A11" s="132">
        <v>2026</v>
      </c>
      <c r="B11" s="131">
        <f>DATE($A$11,8,1)</f>
        <v>46235</v>
      </c>
      <c r="C11" s="65">
        <f>B11</f>
        <v>46235</v>
      </c>
      <c r="D11" s="66">
        <f>C11+1</f>
        <v>46236</v>
      </c>
      <c r="E11" s="66">
        <f>D11+1</f>
        <v>46237</v>
      </c>
      <c r="F11" s="66">
        <f t="shared" ref="F11:AG11" si="0">E11+1</f>
        <v>46238</v>
      </c>
      <c r="G11" s="66">
        <f t="shared" si="0"/>
        <v>46239</v>
      </c>
      <c r="H11" s="66">
        <f t="shared" si="0"/>
        <v>46240</v>
      </c>
      <c r="I11" s="66">
        <f t="shared" si="0"/>
        <v>46241</v>
      </c>
      <c r="J11" s="66">
        <f t="shared" si="0"/>
        <v>46242</v>
      </c>
      <c r="K11" s="66">
        <f t="shared" si="0"/>
        <v>46243</v>
      </c>
      <c r="L11" s="66">
        <f t="shared" si="0"/>
        <v>46244</v>
      </c>
      <c r="M11" s="66">
        <f t="shared" si="0"/>
        <v>46245</v>
      </c>
      <c r="N11" s="66">
        <f t="shared" si="0"/>
        <v>46246</v>
      </c>
      <c r="O11" s="66">
        <f t="shared" si="0"/>
        <v>46247</v>
      </c>
      <c r="P11" s="66">
        <f t="shared" si="0"/>
        <v>46248</v>
      </c>
      <c r="Q11" s="66">
        <f t="shared" si="0"/>
        <v>46249</v>
      </c>
      <c r="R11" s="66">
        <f t="shared" si="0"/>
        <v>46250</v>
      </c>
      <c r="S11" s="66">
        <f t="shared" si="0"/>
        <v>46251</v>
      </c>
      <c r="T11" s="66">
        <f t="shared" si="0"/>
        <v>46252</v>
      </c>
      <c r="U11" s="66">
        <f t="shared" si="0"/>
        <v>46253</v>
      </c>
      <c r="V11" s="66">
        <f t="shared" si="0"/>
        <v>46254</v>
      </c>
      <c r="W11" s="66">
        <f t="shared" si="0"/>
        <v>46255</v>
      </c>
      <c r="X11" s="66">
        <f t="shared" si="0"/>
        <v>46256</v>
      </c>
      <c r="Y11" s="66">
        <f t="shared" si="0"/>
        <v>46257</v>
      </c>
      <c r="Z11" s="66">
        <f t="shared" si="0"/>
        <v>46258</v>
      </c>
      <c r="AA11" s="66">
        <f t="shared" si="0"/>
        <v>46259</v>
      </c>
      <c r="AB11" s="66">
        <f t="shared" si="0"/>
        <v>46260</v>
      </c>
      <c r="AC11" s="66">
        <f t="shared" si="0"/>
        <v>46261</v>
      </c>
      <c r="AD11" s="66">
        <f t="shared" si="0"/>
        <v>46262</v>
      </c>
      <c r="AE11" s="66">
        <f t="shared" si="0"/>
        <v>46263</v>
      </c>
      <c r="AF11" s="66">
        <f t="shared" si="0"/>
        <v>46264</v>
      </c>
      <c r="AG11" s="66">
        <f t="shared" si="0"/>
        <v>46265</v>
      </c>
      <c r="AH11" s="111" cm="1">
        <f t="array" ref="AH11">IF($D$8="",0,SUMPRODUCT((--EXACT($D$8,C13:AG13))))</f>
        <v>14</v>
      </c>
      <c r="AI11" s="114" cm="1">
        <f t="array" ref="AI11">IF($J$8="",0,SUMPRODUCT((--EXACT($J$8,C13:AG13))))</f>
        <v>2</v>
      </c>
      <c r="AJ11" s="102" cm="1">
        <f t="array" ref="AJ11">IF($P$8="",0,SUMPRODUCT((--EXACT($P$8,C13:AG13))))</f>
        <v>3</v>
      </c>
      <c r="AK11" s="105" cm="1">
        <f t="array" ref="AK11">IF($V$8="",0,SUMPRODUCT((--EXACT($V$8,C13:AG13))))</f>
        <v>0</v>
      </c>
      <c r="AL11" s="108" cm="1">
        <f t="array" ref="AL11">IF($AB$8="",0,SUMPRODUCT((--EXACT($AB$8,C13:AG13))))</f>
        <v>0</v>
      </c>
    </row>
    <row r="12" spans="1:38" ht="15" customHeight="1">
      <c r="A12" s="133"/>
      <c r="B12" s="129"/>
      <c r="C12" s="67">
        <f>C11</f>
        <v>46235</v>
      </c>
      <c r="D12" s="68">
        <f>C12+1</f>
        <v>46236</v>
      </c>
      <c r="E12" s="68">
        <f t="shared" ref="E12:AG12" si="1">D12+1</f>
        <v>46237</v>
      </c>
      <c r="F12" s="68">
        <f t="shared" si="1"/>
        <v>46238</v>
      </c>
      <c r="G12" s="68">
        <f t="shared" si="1"/>
        <v>46239</v>
      </c>
      <c r="H12" s="68">
        <f t="shared" si="1"/>
        <v>46240</v>
      </c>
      <c r="I12" s="68">
        <f t="shared" si="1"/>
        <v>46241</v>
      </c>
      <c r="J12" s="68">
        <f t="shared" si="1"/>
        <v>46242</v>
      </c>
      <c r="K12" s="68">
        <f t="shared" si="1"/>
        <v>46243</v>
      </c>
      <c r="L12" s="68">
        <f t="shared" si="1"/>
        <v>46244</v>
      </c>
      <c r="M12" s="68">
        <f t="shared" si="1"/>
        <v>46245</v>
      </c>
      <c r="N12" s="68">
        <f t="shared" si="1"/>
        <v>46246</v>
      </c>
      <c r="O12" s="68">
        <f t="shared" si="1"/>
        <v>46247</v>
      </c>
      <c r="P12" s="68">
        <f t="shared" si="1"/>
        <v>46248</v>
      </c>
      <c r="Q12" s="68">
        <f t="shared" si="1"/>
        <v>46249</v>
      </c>
      <c r="R12" s="68">
        <f t="shared" si="1"/>
        <v>46250</v>
      </c>
      <c r="S12" s="68">
        <f t="shared" si="1"/>
        <v>46251</v>
      </c>
      <c r="T12" s="68">
        <f t="shared" si="1"/>
        <v>46252</v>
      </c>
      <c r="U12" s="68">
        <f t="shared" si="1"/>
        <v>46253</v>
      </c>
      <c r="V12" s="68">
        <f t="shared" si="1"/>
        <v>46254</v>
      </c>
      <c r="W12" s="68">
        <f t="shared" si="1"/>
        <v>46255</v>
      </c>
      <c r="X12" s="68">
        <f t="shared" si="1"/>
        <v>46256</v>
      </c>
      <c r="Y12" s="68">
        <f t="shared" si="1"/>
        <v>46257</v>
      </c>
      <c r="Z12" s="68">
        <f t="shared" si="1"/>
        <v>46258</v>
      </c>
      <c r="AA12" s="68">
        <f t="shared" si="1"/>
        <v>46259</v>
      </c>
      <c r="AB12" s="68">
        <f t="shared" si="1"/>
        <v>46260</v>
      </c>
      <c r="AC12" s="68">
        <f t="shared" si="1"/>
        <v>46261</v>
      </c>
      <c r="AD12" s="68">
        <f t="shared" si="1"/>
        <v>46262</v>
      </c>
      <c r="AE12" s="68">
        <f t="shared" si="1"/>
        <v>46263</v>
      </c>
      <c r="AF12" s="68">
        <f t="shared" si="1"/>
        <v>46264</v>
      </c>
      <c r="AG12" s="69">
        <f t="shared" si="1"/>
        <v>46265</v>
      </c>
      <c r="AH12" s="112"/>
      <c r="AI12" s="115"/>
      <c r="AJ12" s="103"/>
      <c r="AK12" s="106"/>
      <c r="AL12" s="109"/>
    </row>
    <row r="13" spans="1:38" ht="21" customHeight="1" thickBot="1">
      <c r="A13" s="133"/>
      <c r="B13" s="130"/>
      <c r="C13" s="48" t="s">
        <v>1</v>
      </c>
      <c r="D13" s="49" t="s">
        <v>1</v>
      </c>
      <c r="E13" s="49" t="s">
        <v>1</v>
      </c>
      <c r="F13" s="49" t="s">
        <v>1</v>
      </c>
      <c r="G13" s="49"/>
      <c r="H13" s="49"/>
      <c r="I13" s="49" t="s">
        <v>2</v>
      </c>
      <c r="J13" s="49" t="s">
        <v>2</v>
      </c>
      <c r="K13" s="49" t="s">
        <v>5</v>
      </c>
      <c r="L13" s="49" t="s">
        <v>5</v>
      </c>
      <c r="M13" s="49" t="s">
        <v>5</v>
      </c>
      <c r="N13" s="49"/>
      <c r="O13" s="49"/>
      <c r="P13" s="49" t="s">
        <v>1</v>
      </c>
      <c r="Q13" s="49" t="s">
        <v>1</v>
      </c>
      <c r="R13" s="49" t="s">
        <v>1</v>
      </c>
      <c r="S13" s="49" t="s">
        <v>1</v>
      </c>
      <c r="T13" s="49" t="s">
        <v>1</v>
      </c>
      <c r="U13" s="49"/>
      <c r="V13" s="49"/>
      <c r="W13" s="49" t="s">
        <v>1</v>
      </c>
      <c r="X13" s="49" t="s">
        <v>1</v>
      </c>
      <c r="Y13" s="49" t="s">
        <v>1</v>
      </c>
      <c r="Z13" s="49" t="s">
        <v>1</v>
      </c>
      <c r="AA13" s="49" t="s">
        <v>1</v>
      </c>
      <c r="AB13" s="49"/>
      <c r="AC13" s="49"/>
      <c r="AD13" s="49"/>
      <c r="AE13" s="49"/>
      <c r="AF13" s="49"/>
      <c r="AG13" s="50"/>
      <c r="AH13" s="113"/>
      <c r="AI13" s="116"/>
      <c r="AJ13" s="104"/>
      <c r="AK13" s="107"/>
      <c r="AL13" s="110"/>
    </row>
    <row r="14" spans="1:38" ht="14.45" customHeight="1">
      <c r="A14" s="133"/>
      <c r="B14" s="131">
        <f>DATE($A$11,9,1)</f>
        <v>46266</v>
      </c>
      <c r="C14" s="65">
        <f>B14</f>
        <v>46266</v>
      </c>
      <c r="D14" s="66">
        <f>C14+1</f>
        <v>46267</v>
      </c>
      <c r="E14" s="66">
        <f t="shared" ref="E14:O14" si="2">D14+1</f>
        <v>46268</v>
      </c>
      <c r="F14" s="66">
        <f t="shared" si="2"/>
        <v>46269</v>
      </c>
      <c r="G14" s="66">
        <f t="shared" si="2"/>
        <v>46270</v>
      </c>
      <c r="H14" s="66">
        <f t="shared" si="2"/>
        <v>46271</v>
      </c>
      <c r="I14" s="66">
        <f t="shared" si="2"/>
        <v>46272</v>
      </c>
      <c r="J14" s="66">
        <f t="shared" si="2"/>
        <v>46273</v>
      </c>
      <c r="K14" s="66">
        <f t="shared" si="2"/>
        <v>46274</v>
      </c>
      <c r="L14" s="66">
        <f t="shared" si="2"/>
        <v>46275</v>
      </c>
      <c r="M14" s="66">
        <f t="shared" si="2"/>
        <v>46276</v>
      </c>
      <c r="N14" s="66">
        <f t="shared" si="2"/>
        <v>46277</v>
      </c>
      <c r="O14" s="66">
        <f t="shared" si="2"/>
        <v>46278</v>
      </c>
      <c r="P14" s="66">
        <f>O14+1</f>
        <v>46279</v>
      </c>
      <c r="Q14" s="66">
        <f t="shared" ref="Q14:U14" si="3">P14+1</f>
        <v>46280</v>
      </c>
      <c r="R14" s="66">
        <f t="shared" si="3"/>
        <v>46281</v>
      </c>
      <c r="S14" s="66">
        <f t="shared" si="3"/>
        <v>46282</v>
      </c>
      <c r="T14" s="66">
        <f t="shared" si="3"/>
        <v>46283</v>
      </c>
      <c r="U14" s="66">
        <f t="shared" si="3"/>
        <v>46284</v>
      </c>
      <c r="V14" s="66">
        <f>U14+1</f>
        <v>46285</v>
      </c>
      <c r="W14" s="66">
        <f t="shared" ref="W14:Z14" si="4">V14+1</f>
        <v>46286</v>
      </c>
      <c r="X14" s="66">
        <f t="shared" si="4"/>
        <v>46287</v>
      </c>
      <c r="Y14" s="66">
        <f t="shared" si="4"/>
        <v>46288</v>
      </c>
      <c r="Z14" s="66">
        <f t="shared" si="4"/>
        <v>46289</v>
      </c>
      <c r="AA14" s="66">
        <f>Z14+1</f>
        <v>46290</v>
      </c>
      <c r="AB14" s="66">
        <f t="shared" ref="AB14:AC14" si="5">AA14+1</f>
        <v>46291</v>
      </c>
      <c r="AC14" s="66">
        <f t="shared" si="5"/>
        <v>46292</v>
      </c>
      <c r="AD14" s="66">
        <f>AC14+1</f>
        <v>46293</v>
      </c>
      <c r="AE14" s="66">
        <f t="shared" ref="AE14:AF14" si="6">AD14+1</f>
        <v>46294</v>
      </c>
      <c r="AF14" s="66">
        <f t="shared" si="6"/>
        <v>46295</v>
      </c>
      <c r="AG14" s="80"/>
      <c r="AH14" s="111" cm="1">
        <f t="array" ref="AH14">IF($D$8="",0,SUMPRODUCT((--EXACT($D$8,C16:AG16))))</f>
        <v>0</v>
      </c>
      <c r="AI14" s="114" cm="1">
        <f t="array" ref="AI14">IF($J$8="",0,SUMPRODUCT((--EXACT($J$8,C16:AG16))))</f>
        <v>0</v>
      </c>
      <c r="AJ14" s="102" cm="1">
        <f t="array" ref="AJ14">IF($P$8="",0,SUMPRODUCT((--EXACT($P$8,C16:AG16))))</f>
        <v>0</v>
      </c>
      <c r="AK14" s="105" cm="1">
        <f t="array" ref="AK14">IF($V$8="",0,SUMPRODUCT((--EXACT($V$8,C16:AG16))))</f>
        <v>0</v>
      </c>
      <c r="AL14" s="108" cm="1">
        <f t="array" ref="AL14">IF($AB$8="",0,SUMPRODUCT((--EXACT($AB$8,C16:AG16))))</f>
        <v>6</v>
      </c>
    </row>
    <row r="15" spans="1:38" ht="14.45" customHeight="1">
      <c r="A15" s="133"/>
      <c r="B15" s="129"/>
      <c r="C15" s="67">
        <f>C14</f>
        <v>46266</v>
      </c>
      <c r="D15" s="68">
        <f>C15+1</f>
        <v>46267</v>
      </c>
      <c r="E15" s="68">
        <f t="shared" ref="E15:AF15" si="7">D15+1</f>
        <v>46268</v>
      </c>
      <c r="F15" s="68">
        <f t="shared" si="7"/>
        <v>46269</v>
      </c>
      <c r="G15" s="68">
        <f t="shared" si="7"/>
        <v>46270</v>
      </c>
      <c r="H15" s="68">
        <f t="shared" si="7"/>
        <v>46271</v>
      </c>
      <c r="I15" s="68">
        <f t="shared" si="7"/>
        <v>46272</v>
      </c>
      <c r="J15" s="68">
        <f t="shared" si="7"/>
        <v>46273</v>
      </c>
      <c r="K15" s="68">
        <f t="shared" si="7"/>
        <v>46274</v>
      </c>
      <c r="L15" s="68">
        <f t="shared" si="7"/>
        <v>46275</v>
      </c>
      <c r="M15" s="68">
        <f t="shared" si="7"/>
        <v>46276</v>
      </c>
      <c r="N15" s="68">
        <f t="shared" si="7"/>
        <v>46277</v>
      </c>
      <c r="O15" s="68">
        <f t="shared" si="7"/>
        <v>46278</v>
      </c>
      <c r="P15" s="68">
        <f t="shared" si="7"/>
        <v>46279</v>
      </c>
      <c r="Q15" s="68">
        <f t="shared" si="7"/>
        <v>46280</v>
      </c>
      <c r="R15" s="68">
        <f t="shared" si="7"/>
        <v>46281</v>
      </c>
      <c r="S15" s="68">
        <f t="shared" si="7"/>
        <v>46282</v>
      </c>
      <c r="T15" s="68">
        <f t="shared" si="7"/>
        <v>46283</v>
      </c>
      <c r="U15" s="68">
        <f t="shared" si="7"/>
        <v>46284</v>
      </c>
      <c r="V15" s="68">
        <f t="shared" si="7"/>
        <v>46285</v>
      </c>
      <c r="W15" s="68">
        <f t="shared" si="7"/>
        <v>46286</v>
      </c>
      <c r="X15" s="68">
        <f t="shared" si="7"/>
        <v>46287</v>
      </c>
      <c r="Y15" s="68">
        <f t="shared" si="7"/>
        <v>46288</v>
      </c>
      <c r="Z15" s="68">
        <f t="shared" si="7"/>
        <v>46289</v>
      </c>
      <c r="AA15" s="68">
        <f t="shared" si="7"/>
        <v>46290</v>
      </c>
      <c r="AB15" s="68">
        <f t="shared" si="7"/>
        <v>46291</v>
      </c>
      <c r="AC15" s="68">
        <f t="shared" si="7"/>
        <v>46292</v>
      </c>
      <c r="AD15" s="68">
        <f t="shared" si="7"/>
        <v>46293</v>
      </c>
      <c r="AE15" s="68">
        <f t="shared" si="7"/>
        <v>46294</v>
      </c>
      <c r="AF15" s="68">
        <f t="shared" si="7"/>
        <v>46295</v>
      </c>
      <c r="AG15" s="81"/>
      <c r="AH15" s="112"/>
      <c r="AI15" s="115"/>
      <c r="AJ15" s="103"/>
      <c r="AK15" s="106"/>
      <c r="AL15" s="109"/>
    </row>
    <row r="16" spans="1:38" ht="21" customHeight="1" thickBot="1">
      <c r="A16" s="133"/>
      <c r="B16" s="130"/>
      <c r="C16" s="48"/>
      <c r="D16" s="49"/>
      <c r="E16" s="49"/>
      <c r="F16" s="49"/>
      <c r="G16" s="49"/>
      <c r="H16" s="49"/>
      <c r="I16" s="49"/>
      <c r="J16" s="49"/>
      <c r="K16" s="49"/>
      <c r="L16" s="49"/>
      <c r="M16" s="49" t="s">
        <v>8</v>
      </c>
      <c r="N16" s="49" t="s">
        <v>8</v>
      </c>
      <c r="O16" s="49" t="s">
        <v>8</v>
      </c>
      <c r="P16" s="49"/>
      <c r="Q16" s="49"/>
      <c r="R16" s="49"/>
      <c r="S16" s="49"/>
      <c r="T16" s="49" t="s">
        <v>8</v>
      </c>
      <c r="U16" s="49" t="s">
        <v>8</v>
      </c>
      <c r="V16" s="49" t="s">
        <v>8</v>
      </c>
      <c r="W16" s="49"/>
      <c r="X16" s="49"/>
      <c r="Y16" s="49"/>
      <c r="Z16" s="49"/>
      <c r="AA16" s="49"/>
      <c r="AB16" s="49"/>
      <c r="AC16" s="49"/>
      <c r="AD16" s="49"/>
      <c r="AE16" s="49"/>
      <c r="AF16" s="49"/>
      <c r="AG16" s="82"/>
      <c r="AH16" s="113"/>
      <c r="AI16" s="116"/>
      <c r="AJ16" s="104"/>
      <c r="AK16" s="107"/>
      <c r="AL16" s="110"/>
    </row>
    <row r="17" spans="1:38" ht="14.45" customHeight="1">
      <c r="A17" s="133"/>
      <c r="B17" s="131">
        <f>DATE($A$11,10,1)</f>
        <v>46296</v>
      </c>
      <c r="C17" s="65">
        <f>B17</f>
        <v>46296</v>
      </c>
      <c r="D17" s="66">
        <f>C17+1</f>
        <v>46297</v>
      </c>
      <c r="E17" s="66">
        <f t="shared" ref="E17:O17" si="8">D17+1</f>
        <v>46298</v>
      </c>
      <c r="F17" s="66">
        <f t="shared" si="8"/>
        <v>46299</v>
      </c>
      <c r="G17" s="66">
        <f t="shared" si="8"/>
        <v>46300</v>
      </c>
      <c r="H17" s="66">
        <f t="shared" si="8"/>
        <v>46301</v>
      </c>
      <c r="I17" s="66">
        <f t="shared" si="8"/>
        <v>46302</v>
      </c>
      <c r="J17" s="66">
        <f t="shared" si="8"/>
        <v>46303</v>
      </c>
      <c r="K17" s="66">
        <f t="shared" si="8"/>
        <v>46304</v>
      </c>
      <c r="L17" s="66">
        <f t="shared" si="8"/>
        <v>46305</v>
      </c>
      <c r="M17" s="66">
        <f t="shared" si="8"/>
        <v>46306</v>
      </c>
      <c r="N17" s="66">
        <f t="shared" si="8"/>
        <v>46307</v>
      </c>
      <c r="O17" s="66">
        <f t="shared" si="8"/>
        <v>46308</v>
      </c>
      <c r="P17" s="66">
        <f>O17+1</f>
        <v>46309</v>
      </c>
      <c r="Q17" s="66">
        <f t="shared" ref="Q17:U17" si="9">P17+1</f>
        <v>46310</v>
      </c>
      <c r="R17" s="66">
        <f t="shared" si="9"/>
        <v>46311</v>
      </c>
      <c r="S17" s="66">
        <f t="shared" si="9"/>
        <v>46312</v>
      </c>
      <c r="T17" s="66">
        <f t="shared" si="9"/>
        <v>46313</v>
      </c>
      <c r="U17" s="66">
        <f t="shared" si="9"/>
        <v>46314</v>
      </c>
      <c r="V17" s="66">
        <f>U17+1</f>
        <v>46315</v>
      </c>
      <c r="W17" s="66">
        <f t="shared" ref="W17:Z17" si="10">V17+1</f>
        <v>46316</v>
      </c>
      <c r="X17" s="66">
        <f t="shared" si="10"/>
        <v>46317</v>
      </c>
      <c r="Y17" s="66">
        <f t="shared" si="10"/>
        <v>46318</v>
      </c>
      <c r="Z17" s="66">
        <f t="shared" si="10"/>
        <v>46319</v>
      </c>
      <c r="AA17" s="66">
        <f>Z17+1</f>
        <v>46320</v>
      </c>
      <c r="AB17" s="66">
        <f t="shared" ref="AB17:AC17" si="11">AA17+1</f>
        <v>46321</v>
      </c>
      <c r="AC17" s="66">
        <f t="shared" si="11"/>
        <v>46322</v>
      </c>
      <c r="AD17" s="66">
        <f>AC17+1</f>
        <v>46323</v>
      </c>
      <c r="AE17" s="66">
        <f t="shared" ref="AE17" si="12">AD17+1</f>
        <v>46324</v>
      </c>
      <c r="AF17" s="66">
        <f>AE17+1</f>
        <v>46325</v>
      </c>
      <c r="AG17" s="70">
        <f t="shared" ref="AG17" si="13">AF17+1</f>
        <v>46326</v>
      </c>
      <c r="AH17" s="111" cm="1">
        <f t="array" ref="AH17">IF($D$8="",0,SUMPRODUCT((--EXACT($D$8,C19:AG19))))</f>
        <v>5</v>
      </c>
      <c r="AI17" s="114" cm="1">
        <f t="array" ref="AI17">IF($J$8="",0,SUMPRODUCT((--EXACT($J$8,C19:AG19))))</f>
        <v>0</v>
      </c>
      <c r="AJ17" s="102" cm="1">
        <f t="array" ref="AJ17">IF($P$8="",0,SUMPRODUCT((--EXACT($P$8,C19:AG19))))</f>
        <v>0</v>
      </c>
      <c r="AK17" s="105" cm="1">
        <f t="array" ref="AK17">IF($V$8="",0,SUMPRODUCT((--EXACT($V$8,C19:AG19))))</f>
        <v>8</v>
      </c>
      <c r="AL17" s="108" cm="1">
        <f t="array" ref="AL17">IF($AB$8="",0,SUMPRODUCT((--EXACT($AB$8,C19:AG19))))</f>
        <v>3</v>
      </c>
    </row>
    <row r="18" spans="1:38" ht="14.45" customHeight="1">
      <c r="A18" s="133"/>
      <c r="B18" s="129"/>
      <c r="C18" s="67">
        <f>C17</f>
        <v>46296</v>
      </c>
      <c r="D18" s="68">
        <f>C18+1</f>
        <v>46297</v>
      </c>
      <c r="E18" s="68">
        <f t="shared" ref="E18:AG18" si="14">D18+1</f>
        <v>46298</v>
      </c>
      <c r="F18" s="68">
        <f t="shared" si="14"/>
        <v>46299</v>
      </c>
      <c r="G18" s="68">
        <f t="shared" si="14"/>
        <v>46300</v>
      </c>
      <c r="H18" s="68">
        <f t="shared" si="14"/>
        <v>46301</v>
      </c>
      <c r="I18" s="68">
        <f t="shared" si="14"/>
        <v>46302</v>
      </c>
      <c r="J18" s="68">
        <f t="shared" si="14"/>
        <v>46303</v>
      </c>
      <c r="K18" s="68">
        <f t="shared" si="14"/>
        <v>46304</v>
      </c>
      <c r="L18" s="68">
        <f t="shared" si="14"/>
        <v>46305</v>
      </c>
      <c r="M18" s="68">
        <f t="shared" si="14"/>
        <v>46306</v>
      </c>
      <c r="N18" s="68">
        <f t="shared" si="14"/>
        <v>46307</v>
      </c>
      <c r="O18" s="68">
        <f t="shared" si="14"/>
        <v>46308</v>
      </c>
      <c r="P18" s="68">
        <f t="shared" si="14"/>
        <v>46309</v>
      </c>
      <c r="Q18" s="68">
        <f t="shared" si="14"/>
        <v>46310</v>
      </c>
      <c r="R18" s="68">
        <f t="shared" si="14"/>
        <v>46311</v>
      </c>
      <c r="S18" s="68">
        <f t="shared" si="14"/>
        <v>46312</v>
      </c>
      <c r="T18" s="68">
        <f t="shared" si="14"/>
        <v>46313</v>
      </c>
      <c r="U18" s="68">
        <f t="shared" si="14"/>
        <v>46314</v>
      </c>
      <c r="V18" s="68">
        <f t="shared" si="14"/>
        <v>46315</v>
      </c>
      <c r="W18" s="68">
        <f t="shared" si="14"/>
        <v>46316</v>
      </c>
      <c r="X18" s="68">
        <f t="shared" si="14"/>
        <v>46317</v>
      </c>
      <c r="Y18" s="68">
        <f t="shared" si="14"/>
        <v>46318</v>
      </c>
      <c r="Z18" s="68">
        <f t="shared" si="14"/>
        <v>46319</v>
      </c>
      <c r="AA18" s="68">
        <f t="shared" si="14"/>
        <v>46320</v>
      </c>
      <c r="AB18" s="68">
        <f t="shared" si="14"/>
        <v>46321</v>
      </c>
      <c r="AC18" s="68">
        <f t="shared" si="14"/>
        <v>46322</v>
      </c>
      <c r="AD18" s="68">
        <f t="shared" si="14"/>
        <v>46323</v>
      </c>
      <c r="AE18" s="68">
        <f t="shared" si="14"/>
        <v>46324</v>
      </c>
      <c r="AF18" s="68">
        <f t="shared" si="14"/>
        <v>46325</v>
      </c>
      <c r="AG18" s="69">
        <f t="shared" si="14"/>
        <v>46326</v>
      </c>
      <c r="AH18" s="112"/>
      <c r="AI18" s="115"/>
      <c r="AJ18" s="103"/>
      <c r="AK18" s="106"/>
      <c r="AL18" s="109"/>
    </row>
    <row r="19" spans="1:38" ht="21" customHeight="1" thickBot="1">
      <c r="A19" s="133"/>
      <c r="B19" s="130"/>
      <c r="C19" s="48"/>
      <c r="D19" s="49"/>
      <c r="E19" s="49"/>
      <c r="F19" s="49" t="s">
        <v>0</v>
      </c>
      <c r="G19" s="49" t="s">
        <v>0</v>
      </c>
      <c r="H19" s="49" t="s">
        <v>0</v>
      </c>
      <c r="I19" s="49"/>
      <c r="J19" s="49"/>
      <c r="K19" s="49" t="s">
        <v>0</v>
      </c>
      <c r="L19" s="49" t="s">
        <v>0</v>
      </c>
      <c r="M19" s="49" t="s">
        <v>0</v>
      </c>
      <c r="N19" s="49" t="s">
        <v>0</v>
      </c>
      <c r="O19" s="49" t="s">
        <v>0</v>
      </c>
      <c r="P19" s="49"/>
      <c r="Q19" s="49"/>
      <c r="R19" s="49"/>
      <c r="S19" s="49" t="s">
        <v>8</v>
      </c>
      <c r="T19" s="49" t="s">
        <v>8</v>
      </c>
      <c r="U19" s="49" t="s">
        <v>8</v>
      </c>
      <c r="V19" s="49"/>
      <c r="W19" s="49"/>
      <c r="X19" s="49"/>
      <c r="Y19" s="49" t="s">
        <v>1</v>
      </c>
      <c r="Z19" s="49" t="s">
        <v>1</v>
      </c>
      <c r="AA19" s="49" t="s">
        <v>1</v>
      </c>
      <c r="AB19" s="49" t="s">
        <v>1</v>
      </c>
      <c r="AC19" s="49" t="s">
        <v>1</v>
      </c>
      <c r="AD19" s="49"/>
      <c r="AE19" s="49"/>
      <c r="AF19" s="49"/>
      <c r="AG19" s="50"/>
      <c r="AH19" s="113"/>
      <c r="AI19" s="116"/>
      <c r="AJ19" s="104"/>
      <c r="AK19" s="107"/>
      <c r="AL19" s="110"/>
    </row>
  </sheetData>
  <sheetProtection algorithmName="SHA-512" hashValue="F0WAscPBjoNqL5cG8J+EVyUKvt1ypac7in0d6+q6HfMlM0DIRKKZF6DVCPh0MDIUdzZkqNONK0YrBRs/FK9O+Q==" saltValue="uyD+b/HSkS3bVHtaR7FLzA==" spinCount="100000" sheet="1" objects="1" scenarios="1"/>
  <mergeCells count="67">
    <mergeCell ref="A11:A19"/>
    <mergeCell ref="A7:AL7"/>
    <mergeCell ref="A8:B10"/>
    <mergeCell ref="A1:B6"/>
    <mergeCell ref="C10:AG10"/>
    <mergeCell ref="AA8:AA9"/>
    <mergeCell ref="AG8:AG9"/>
    <mergeCell ref="U8:U9"/>
    <mergeCell ref="O8:O9"/>
    <mergeCell ref="I8:I9"/>
    <mergeCell ref="C8:C9"/>
    <mergeCell ref="B11:B13"/>
    <mergeCell ref="B14:B16"/>
    <mergeCell ref="B17:B19"/>
    <mergeCell ref="AH11:AH13"/>
    <mergeCell ref="AI11:AI13"/>
    <mergeCell ref="AH14:AH16"/>
    <mergeCell ref="AI14:AI16"/>
    <mergeCell ref="AG14:AG16"/>
    <mergeCell ref="AH17:AH19"/>
    <mergeCell ref="AI17:AI19"/>
    <mergeCell ref="AL14:AL16"/>
    <mergeCell ref="AJ17:AJ19"/>
    <mergeCell ref="AK17:AK19"/>
    <mergeCell ref="AL17:AL19"/>
    <mergeCell ref="D8:D9"/>
    <mergeCell ref="E8:H9"/>
    <mergeCell ref="J8:J9"/>
    <mergeCell ref="K8:N9"/>
    <mergeCell ref="P8:P9"/>
    <mergeCell ref="Q8:T9"/>
    <mergeCell ref="V8:V9"/>
    <mergeCell ref="W8:Z9"/>
    <mergeCell ref="AB8:AB9"/>
    <mergeCell ref="AJ11:AJ13"/>
    <mergeCell ref="AK11:AK13"/>
    <mergeCell ref="AL11:AL13"/>
    <mergeCell ref="F4:K4"/>
    <mergeCell ref="F5:K5"/>
    <mergeCell ref="F6:K6"/>
    <mergeCell ref="AC8:AF9"/>
    <mergeCell ref="AH8:AL9"/>
    <mergeCell ref="AJ14:AJ16"/>
    <mergeCell ref="AK14:AK16"/>
    <mergeCell ref="AA3:AF6"/>
    <mergeCell ref="AH3:AL6"/>
    <mergeCell ref="T6:Y6"/>
    <mergeCell ref="L1:L6"/>
    <mergeCell ref="Z1:Z6"/>
    <mergeCell ref="AG1:AG6"/>
    <mergeCell ref="C3:E3"/>
    <mergeCell ref="F3:K3"/>
    <mergeCell ref="AH1:AL2"/>
    <mergeCell ref="M1:P6"/>
    <mergeCell ref="Q6:S6"/>
    <mergeCell ref="AA1:AF2"/>
    <mergeCell ref="Q3:S3"/>
    <mergeCell ref="Q4:S4"/>
    <mergeCell ref="Q5:S5"/>
    <mergeCell ref="T3:Y3"/>
    <mergeCell ref="T4:Y4"/>
    <mergeCell ref="T5:Y5"/>
    <mergeCell ref="Q1:Y2"/>
    <mergeCell ref="C1:K2"/>
    <mergeCell ref="C4:E4"/>
    <mergeCell ref="C5:E5"/>
    <mergeCell ref="C6:E6"/>
  </mergeCells>
  <conditionalFormatting sqref="C14:AF16">
    <cfRule type="expression" dxfId="44" priority="10">
      <formula>WEEKDAY(C$15,2)&gt;5</formula>
    </cfRule>
  </conditionalFormatting>
  <conditionalFormatting sqref="C11:AG13">
    <cfRule type="expression" dxfId="40" priority="11">
      <formula>WEEKDAY(C$12,2)&gt;5</formula>
    </cfRule>
  </conditionalFormatting>
  <conditionalFormatting sqref="C13:AG13 C16:AF16 C19:AG19">
    <cfRule type="expression" dxfId="38" priority="65">
      <formula>EXACT($AB$8,C13)</formula>
    </cfRule>
    <cfRule type="expression" dxfId="37" priority="66">
      <formula>EXACT($V$8,C13)</formula>
    </cfRule>
    <cfRule type="expression" dxfId="36" priority="67">
      <formula>EXACT($P$8,C13)</formula>
    </cfRule>
    <cfRule type="expression" dxfId="35" priority="68">
      <formula>EXACT($J$8,C13)</formula>
    </cfRule>
    <cfRule type="expression" dxfId="34" priority="70">
      <formula>EXACT($D$8,C13)</formula>
    </cfRule>
  </conditionalFormatting>
  <conditionalFormatting sqref="C17:AG19">
    <cfRule type="expression" dxfId="33" priority="12">
      <formula>WEEKDAY(C$18,2)&gt;5</formula>
    </cfRule>
  </conditionalFormatting>
  <conditionalFormatting sqref="C11:AG19">
    <cfRule type="expression" dxfId="3" priority="2">
      <formula>AND(DAY(C11)=DAY($F$3),MONTH(C11)=MONTH($F$3))</formula>
    </cfRule>
  </conditionalFormatting>
  <pageMargins left="0.47" right="0.25" top="0.28000000000000003" bottom="0.25" header="0.19" footer="0.3"/>
  <pageSetup paperSize="9" scale="65" fitToWidth="0" fitToHeight="0" orientation="landscape"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9" id="{65C553B9-217D-4A3B-AA91-A838D0E762C0}">
            <xm:f>MATCH(C11,FERIEN!$K$4:$K$115,0)&gt;0</xm:f>
            <x14:dxf>
              <font>
                <b/>
                <i val="0"/>
              </font>
              <fill>
                <patternFill patternType="lightDown">
                  <fgColor theme="0" tint="-0.14996795556505021"/>
                  <bgColor theme="8" tint="0.79998168889431442"/>
                </patternFill>
              </fill>
            </x14:dxf>
          </x14:cfRule>
          <x14:cfRule type="expression" priority="20" id="{250ECB7E-2167-4103-B705-3A75C5A1B07E}">
            <xm:f>MATCH(C11,FERIEN!$J$4:$J$115,0)&gt;0</xm:f>
            <x14:dxf>
              <font>
                <b/>
                <i val="0"/>
              </font>
              <fill>
                <patternFill patternType="lightDown">
                  <fgColor theme="0" tint="-0.14996795556505021"/>
                  <bgColor theme="8" tint="0.79998168889431442"/>
                </patternFill>
              </fill>
            </x14:dxf>
          </x14:cfRule>
          <x14:cfRule type="expression" priority="23" id="{300E42EB-67BB-448C-9398-74717D8A7365}">
            <xm:f>AND(OR(AND(C11&gt;=FERIEN!$H$40,C11&lt;=FERIEN!$I$40),AND(C11&gt;=FERIEN!$H$41,C11&lt;=FERIEN!$I$41),AND(C11&gt;=FERIEN!$H$42,C11&lt;=FERIEN!$I$42),AND(C11&gt;=FERIEN!$H$43,C11&lt;=FERIEN!$I$43),AND(C11&gt;=FERIEN!$H$44,C11&lt;=FERIEN!$I$44),AND(C11&gt;=FERIEN!$H$45,C11&lt;=FERIEN!$I$45)),ISNUMBER(C11))</xm:f>
            <x14:dxf>
              <font>
                <b/>
                <i val="0"/>
              </font>
              <fill>
                <patternFill patternType="lightDown">
                  <fgColor theme="0" tint="-0.14996795556505021"/>
                  <bgColor theme="8" tint="0.79998168889431442"/>
                </patternFill>
              </fill>
            </x14:dxf>
          </x14:cfRule>
          <x14:cfRule type="expression" priority="25" id="{CDC7FA5E-D171-44FC-9C12-C2B2459672BA}">
            <xm:f>AND(OR(AND(C11&gt;=FERIEN!$H$33,C11&lt;=FERIEN!$I$33),AND(C11&gt;=FERIEN!$H$34,C11&lt;=FERIEN!$I$34),AND(C11&gt;=FERIEN!$H$35,C11&lt;=FERIEN!$I$35),AND(C11&gt;=FERIEN!$H$36,C11&lt;=FERIEN!$I$36),AND(C11&gt;=FERIEN!$H$37,C11&lt;=FERIEN!$I$37),AND(C11&gt;=FERIEN!$H$38,C11&lt;=FERIEN!$I$38)),ISNUMBER(C11))</xm:f>
            <x14:dxf>
              <font>
                <b/>
                <i val="0"/>
              </font>
              <fill>
                <patternFill patternType="lightDown">
                  <fgColor theme="0" tint="-0.14996795556505021"/>
                  <bgColor theme="8" tint="0.79998168889431442"/>
                </patternFill>
              </fill>
            </x14:dxf>
          </x14:cfRule>
          <x14:cfRule type="expression" priority="26" id="{A23A48EB-7A92-4735-B4BC-B0A5E164B7D4}">
            <xm:f>AND(OR(AND(C11&gt;=FERIEN!$H$19,C11&lt;=FERIEN!$I$19),AND(C11&gt;=FERIEN!$H$20,C11&lt;=FERIEN!$I$20),AND(C11&gt;=FERIEN!$H$21,C11&lt;=FERIEN!$I$21),AND(C11&gt;=FERIEN!$H$22,C11&lt;=FERIEN!$I$22),AND(C11&gt;=FERIEN!$H$23,C11&lt;=FERIEN!$I$23),AND(C11&gt;=FERIEN!$H$24,C11&lt;=FERIEN!$I$24)),ISNUMBER(C11))</xm:f>
            <x14:dxf>
              <font>
                <b/>
                <i val="0"/>
              </font>
              <fill>
                <patternFill patternType="lightDown">
                  <fgColor theme="0" tint="-0.14996795556505021"/>
                  <bgColor theme="8" tint="0.79998168889431442"/>
                </patternFill>
              </fill>
            </x14:dxf>
          </x14:cfRule>
          <x14:cfRule type="expression" priority="27" id="{321A1CC5-5B17-4B9C-B662-101ADBB49A3B}">
            <xm:f>AND(OR(AND(C11&gt;=FERIEN!$H$110,C11&lt;=FERIEN!$I$110),AND(C11&gt;=FERIEN!$H$111,C11&lt;=FERIEN!$I$111),AND(C11&gt;=FERIEN!$H$112,C11&lt;=FERIEN!$I$112),AND(C11&gt;=FERIEN!$H$113,C11&lt;=FERIEN!$I$113),AND(C11&gt;=FERIEN!$H$114,C11&lt;=FERIEN!$I$114),AND(C11&gt;=FERIEN!$H$115,C11&lt;=FERIEN!$I$115)),ISNUMBER(C11))</xm:f>
            <x14:dxf>
              <font>
                <b/>
                <i val="0"/>
              </font>
              <fill>
                <patternFill patternType="lightDown">
                  <fgColor theme="0" tint="-0.14996795556505021"/>
                  <bgColor theme="8" tint="0.79998168889431442"/>
                </patternFill>
              </fill>
            </x14:dxf>
          </x14:cfRule>
          <x14:cfRule type="expression" priority="28" id="{D54BCF84-512E-47AF-A7ED-3B1B1E9D6B65}">
            <xm:f>AND(OR(AND(C11&gt;=FERIEN!$H$103,C11&lt;=FERIEN!$I$103),AND(C11&gt;=FERIEN!$H$104,C11&lt;=FERIEN!$I$104),AND(C11&gt;=FERIEN!$H$105,C11&lt;=FERIEN!$I$105),AND(C11&gt;=FERIEN!$H$106,C11&lt;=FERIEN!$I$106),AND(C11&gt;=FERIEN!$H$107,C11&lt;=FERIEN!$I$107),AND(C11&gt;=FERIEN!$H$108,C11&lt;=FERIEN!$I$108)),ISNUMBER(C11))</xm:f>
            <x14:dxf>
              <font>
                <b/>
                <i val="0"/>
              </font>
              <fill>
                <patternFill patternType="lightDown">
                  <fgColor theme="0" tint="-0.14996795556505021"/>
                  <bgColor theme="8" tint="0.79998168889431442"/>
                </patternFill>
              </fill>
            </x14:dxf>
          </x14:cfRule>
          <x14:cfRule type="expression" priority="29" id="{056695B6-CF57-4C1A-BA01-51122453E3D2}">
            <xm:f>AND(OR(AND(C11&gt;=FERIEN!$H$96,C11&lt;=FERIEN!$I$96),AND(C11&gt;=FERIEN!$H$97,C11&lt;=FERIEN!$I$97),AND(C11&gt;=FERIEN!$H$98,C11&lt;=FERIEN!$I$98),AND(C11&gt;=FERIEN!$H$99,C11&lt;=FERIEN!$I$99),AND(C11&gt;=FERIEN!$H$100,C11&lt;=FERIEN!$I$100),AND(C11&gt;=FERIEN!$H$101,C11&lt;=FERIEN!$I$101)),ISNUMBER(C11))</xm:f>
            <x14:dxf>
              <font>
                <b/>
                <i val="0"/>
              </font>
              <fill>
                <patternFill patternType="lightDown">
                  <fgColor theme="0" tint="-0.14996795556505021"/>
                  <bgColor theme="8" tint="0.79998168889431442"/>
                </patternFill>
              </fill>
            </x14:dxf>
          </x14:cfRule>
          <x14:cfRule type="expression" priority="30" id="{72556B6E-F7A2-4710-9D30-F454FD5D526B}">
            <xm:f>AND(OR(AND(C11&gt;=FERIEN!$H$89,C11&lt;=FERIEN!$I$89),AND(C11&gt;=FERIEN!$H$90,C11&lt;=FERIEN!$I$90),AND(C11&gt;=FERIEN!$H$91,C11&lt;=FERIEN!$I$91),AND(C11&gt;=FERIEN!$H$92,C11&lt;=FERIEN!$I$92),AND(C11&gt;=FERIEN!$H$93,C11&lt;=FERIEN!$I$93),AND(C11&gt;=FERIEN!$H$94,C11&lt;=FERIEN!$I$94)),ISNUMBER(C11))</xm:f>
            <x14:dxf>
              <font>
                <b/>
                <i val="0"/>
              </font>
              <fill>
                <patternFill patternType="lightDown">
                  <fgColor theme="0" tint="-0.14996795556505021"/>
                  <bgColor theme="8" tint="0.79998168889431442"/>
                </patternFill>
              </fill>
            </x14:dxf>
          </x14:cfRule>
          <x14:cfRule type="expression" priority="31" id="{D08C23C8-95F5-4E27-9897-C5F6D3878FB7}">
            <xm:f>AND(OR(AND(C11&gt;=FERIEN!$H$82,C11&lt;=FERIEN!$I$82),AND(C11&gt;=FERIEN!$H$83,C11&lt;=FERIEN!$I$83),AND(C11&gt;=FERIEN!$H$84,C11&lt;=FERIEN!$I$84),AND(C11&gt;=FERIEN!$H$85,C11&lt;=FERIEN!$I$85),AND(C11&gt;=FERIEN!$H$86,C11&lt;=FERIEN!$I$86),AND(C11&gt;=FERIEN!$H$87,C11&lt;=FERIEN!$I$87)),ISNUMBER(C11))</xm:f>
            <x14:dxf>
              <font>
                <b/>
                <i val="0"/>
              </font>
              <fill>
                <patternFill patternType="lightDown">
                  <fgColor theme="0" tint="-0.14996795556505021"/>
                  <bgColor theme="8" tint="0.79998168889431442"/>
                </patternFill>
              </fill>
            </x14:dxf>
          </x14:cfRule>
          <x14:cfRule type="expression" priority="32" id="{ADB50A21-612E-449C-8542-266A3212CC28}">
            <xm:f>AND(OR(AND(C11&gt;=FERIEN!$H$75,C11&lt;=FERIEN!$I$75),AND(C11&gt;=FERIEN!$H$76,C11&lt;=FERIEN!$I$76),AND(C11&gt;=FERIEN!$H$77,C11&lt;=FERIEN!$I$77),AND(C11&gt;=FERIEN!$H$78,C11&lt;=FERIEN!$I$78),AND(C11&gt;=FERIEN!$H$79,C11&lt;=FERIEN!$I$79),AND(C11&gt;=FERIEN!$H$80,C11&lt;=FERIEN!$I$80)),ISNUMBER(C11))</xm:f>
            <x14:dxf>
              <font>
                <b/>
                <i val="0"/>
              </font>
              <fill>
                <patternFill patternType="lightDown">
                  <fgColor theme="0" tint="-0.14996795556505021"/>
                  <bgColor theme="8" tint="0.79998168889431442"/>
                </patternFill>
              </fill>
            </x14:dxf>
          </x14:cfRule>
          <x14:cfRule type="expression" priority="52" id="{5C8A677A-7C10-4B05-8182-E8026B82BB0E}">
            <xm:f>AND(OR(AND(C11&gt;=FERIEN!$H$68,C11&lt;=FERIEN!$I$68),AND(C11&gt;=FERIEN!$H$69,C11&lt;=FERIEN!$I$69),AND(C11&gt;=FERIEN!$H$70,C11&lt;=FERIEN!$I$70),AND(C11&gt;=FERIEN!$H$71,C11&lt;=FERIEN!$I$71),AND(C11&gt;=FERIEN!$H$72,C11&lt;=FERIEN!$I$72),AND(C11&gt;=FERIEN!$H$73,C11&lt;=FERIEN!$I$73)),ISNUMBER(C11))</xm:f>
            <x14:dxf>
              <font>
                <b/>
                <i val="0"/>
              </font>
              <fill>
                <patternFill patternType="lightDown">
                  <fgColor theme="0" tint="-0.14996795556505021"/>
                  <bgColor theme="8" tint="0.79998168889431442"/>
                </patternFill>
              </fill>
            </x14:dxf>
          </x14:cfRule>
          <x14:cfRule type="expression" priority="53" id="{7118257E-4E9B-4AEA-9783-07CD5C1BBEE2}">
            <xm:f>AND(OR(AND(C11&gt;=FERIEN!$H$61,C11&lt;=FERIEN!$I$61),AND(C11&gt;=FERIEN!$H$62,C11&lt;=FERIEN!$I$62),AND(C11&gt;=FERIEN!$H$63,C11&lt;=FERIEN!$I$63),AND(C11&gt;=FERIEN!$H$64,C11&lt;=FERIEN!$I$64),AND(C11&gt;=FERIEN!$H$65,C11&lt;=FERIEN!$I$65),AND(C11&gt;=FERIEN!$H$66,C11&lt;=FERIEN!$I$66)),ISNUMBER(C11))</xm:f>
            <x14:dxf>
              <font>
                <b/>
                <i val="0"/>
              </font>
              <fill>
                <patternFill patternType="lightDown">
                  <fgColor theme="0" tint="-0.14996795556505021"/>
                  <bgColor theme="8" tint="0.79998168889431442"/>
                </patternFill>
              </fill>
            </x14:dxf>
          </x14:cfRule>
          <x14:cfRule type="expression" priority="54" id="{9D5C31EB-59E5-4403-9BC9-841576C64061}">
            <xm:f>AND(OR(AND(C11&gt;=FERIEN!$H$54,C11&lt;=FERIEN!$I$54),AND(C11&gt;=FERIEN!$H$55,C11&lt;=FERIEN!$I$55),AND(C11&gt;=FERIEN!$H$56,C11&lt;=FERIEN!$I$56),AND(C11&gt;=FERIEN!$H$57,C11&lt;=FERIEN!$I$57),AND(C11&gt;=FERIEN!$H$58,C11&lt;=FERIEN!$I$58),AND(C11&gt;=FERIEN!$H$59,C11&lt;=FERIEN!$I$59)),ISNUMBER(C11))</xm:f>
            <x14:dxf>
              <font>
                <b/>
                <i val="0"/>
              </font>
              <fill>
                <patternFill patternType="lightDown">
                  <fgColor theme="0" tint="-0.14996795556505021"/>
                  <bgColor theme="8" tint="0.79998168889431442"/>
                </patternFill>
              </fill>
            </x14:dxf>
          </x14:cfRule>
          <x14:cfRule type="expression" priority="55" id="{EAF592C8-79BE-4AC7-8543-C91CDDA86286}">
            <xm:f>AND(OR(AND(C11&gt;=FERIEN!$H$47,C11&lt;=FERIEN!$I$47),AND(C11&gt;=FERIEN!$H$48,C11&lt;=FERIEN!$I$48),AND(C11&gt;=FERIEN!$H$49,C11&lt;=FERIEN!$I$49),AND(C11&gt;=FERIEN!$H$50,C11&lt;=FERIEN!$I$50),AND(C11&gt;=FERIEN!$H$51,C11&lt;=FERIEN!$I$51),AND(C11&gt;=FERIEN!$H$52,C11&lt;=FERIEN!$I$52)),ISNUMBER(C11))</xm:f>
            <x14:dxf>
              <font>
                <b/>
                <i val="0"/>
              </font>
              <fill>
                <patternFill patternType="lightDown">
                  <fgColor theme="0" tint="-0.14996795556505021"/>
                  <bgColor theme="8" tint="0.79998168889431442"/>
                </patternFill>
              </fill>
            </x14:dxf>
          </x14:cfRule>
          <x14:cfRule type="expression" priority="56" id="{C0E33FCD-C4DF-442C-91AB-809B244E001A}">
            <xm:f>AND(OR(AND(C11&gt;=FERIEN!$H$26,C11&lt;=FERIEN!$I$26),AND(C11&gt;=FERIEN!$H$27,C11&lt;=FERIEN!$I$27),AND(C11&gt;=FERIEN!$H$28,C11&lt;=FERIEN!$I$28),AND(C11&gt;=FERIEN!$H$29,C11&lt;=FERIEN!$I$29),AND(C11&gt;=FERIEN!$H$30,C11&lt;=FERIEN!$I$30),AND(C11&gt;=FERIEN!$H$31,C11&lt;=FERIEN!$I$31)),ISNUMBER(C11))</xm:f>
            <x14:dxf>
              <font>
                <b/>
                <i val="0"/>
              </font>
              <fill>
                <patternFill patternType="lightDown">
                  <fgColor theme="0" tint="-0.14996795556505021"/>
                  <bgColor theme="8" tint="0.79998168889431442"/>
                </patternFill>
              </fill>
            </x14:dxf>
          </x14:cfRule>
          <x14:cfRule type="expression" priority="57" id="{28274557-A611-4265-900A-3FFDB4B43F38}">
            <xm:f>AND(OR(AND(C11&gt;=FERIEN!$H$12,C11&lt;=FERIEN!$I$12),AND(C11&gt;=FERIEN!$H$13,C11&lt;=FERIEN!$I$13),AND(C11&gt;=FERIEN!$H$14,C11&lt;=FERIEN!$I$14),AND(C11&gt;=FERIEN!$H$15,C11&lt;=FERIEN!$I$15),AND(C11&gt;=FERIEN!$H$16,C11&lt;=FERIEN!$I$16),AND(C11&gt;=FERIEN!$H$17,C11&lt;=FERIEN!$I$17)),ISNUMBER(C11))</xm:f>
            <x14:dxf>
              <font>
                <b/>
                <i val="0"/>
              </font>
              <fill>
                <patternFill patternType="lightDown">
                  <fgColor theme="0" tint="-0.14996795556505021"/>
                  <bgColor theme="8" tint="0.79998168889431442"/>
                </patternFill>
              </fill>
            </x14:dxf>
          </x14:cfRule>
          <x14:cfRule type="expression" priority="58" id="{A625525A-49B1-4D95-8E28-5FD16FDA3795}">
            <xm:f>AND(OR(AND(C11&gt;=FERIEN!$H$5,C11&lt;=FERIEN!$I$5),AND(C11&gt;=FERIEN!$H$6,C11&lt;=FERIEN!$I$6),AND(C11&gt;=FERIEN!$H$7,C11&lt;=FERIEN!$I$7),AND(C11&gt;=FERIEN!$H$8,C11&lt;=FERIEN!$I$8),AND(C11&gt;=FERIEN!$H$9,C11&lt;=FERIEN!$I$9),AND(C11&gt;=FERIEN!$H$10,C11&lt;=FERIEN!$I$10)),ISNUMBER(C11))</xm:f>
            <x14:dxf>
              <font>
                <b/>
                <i val="0"/>
              </font>
              <fill>
                <patternFill patternType="lightDown">
                  <fgColor theme="0" tint="-0.14996795556505021"/>
                  <bgColor theme="8" tint="0.79998168889431442"/>
                </patternFill>
              </fill>
            </x14:dxf>
          </x14:cfRule>
          <xm:sqref>C11:AG19</xm:sqref>
        </x14:conditionalFormatting>
        <x14:conditionalFormatting xmlns:xm="http://schemas.microsoft.com/office/excel/2006/main">
          <x14:cfRule type="expression" priority="3" id="{1598D605-D35F-4DC5-B19C-06D6B03DF55D}">
            <xm:f>MATCH(C11,'Feiertage 26'!$B:$B,0)&gt;0</xm:f>
            <x14:dxf>
              <font>
                <b/>
                <i val="0"/>
                <color auto="1"/>
              </font>
              <fill>
                <patternFill patternType="lightDown">
                  <fgColor theme="0" tint="-0.14993743705557422"/>
                  <bgColor theme="6" tint="0.39994506668294322"/>
                </patternFill>
              </fill>
            </x14:dxf>
          </x14:cfRule>
          <xm:sqref>C11:AG19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95C6A-7769-4E3D-BC25-1BB4C2FED5CC}">
  <sheetPr>
    <tabColor theme="8" tint="0.39997558519241921"/>
    <pageSetUpPr fitToPage="1"/>
  </sheetPr>
  <dimension ref="A1:O115"/>
  <sheetViews>
    <sheetView showGridLines="0" zoomScaleNormal="100" workbookViewId="0">
      <pane ySplit="2" topLeftCell="A3" activePane="bottomLeft" state="frozen"/>
      <selection pane="bottomLeft" activeCell="B5" sqref="B5"/>
    </sheetView>
  </sheetViews>
  <sheetFormatPr baseColWidth="10" defaultColWidth="11.42578125" defaultRowHeight="15"/>
  <cols>
    <col min="1" max="1" width="1.7109375" style="144" customWidth="1"/>
    <col min="2" max="2" width="30.7109375" bestFit="1" customWidth="1"/>
    <col min="3" max="6" width="10.140625" bestFit="1" customWidth="1"/>
    <col min="7" max="7" width="10.7109375" customWidth="1"/>
    <col min="8" max="11" width="10.140625" hidden="1" customWidth="1"/>
    <col min="12" max="12" width="1.28515625" customWidth="1"/>
    <col min="15" max="15" width="35.5703125" bestFit="1" customWidth="1"/>
    <col min="16" max="16" width="10.140625" customWidth="1"/>
  </cols>
  <sheetData>
    <row r="1" spans="1:15" ht="40.5" customHeight="1">
      <c r="B1" s="145" t="s">
        <v>123</v>
      </c>
      <c r="C1" s="146"/>
      <c r="D1" s="146"/>
      <c r="E1" s="146"/>
      <c r="F1" s="146"/>
      <c r="G1" s="146"/>
      <c r="H1" s="146"/>
      <c r="I1" s="146"/>
      <c r="J1" s="146"/>
      <c r="K1" s="147"/>
    </row>
    <row r="2" spans="1:15" s="43" customFormat="1" ht="40.5" customHeight="1">
      <c r="A2" s="144"/>
      <c r="B2" s="44" t="s">
        <v>107</v>
      </c>
      <c r="C2" s="44" t="s">
        <v>108</v>
      </c>
      <c r="D2" s="44" t="s">
        <v>109</v>
      </c>
      <c r="E2" s="148" t="s">
        <v>112</v>
      </c>
      <c r="F2" s="149"/>
      <c r="G2" s="45" t="s">
        <v>110</v>
      </c>
      <c r="H2" s="42"/>
      <c r="I2" s="42"/>
      <c r="J2" s="42"/>
      <c r="K2" s="42"/>
    </row>
    <row r="3" spans="1:15" s="43" customFormat="1" ht="6" customHeight="1" thickBot="1">
      <c r="A3" s="144"/>
      <c r="B3" s="150"/>
      <c r="C3" s="150"/>
      <c r="D3" s="150"/>
      <c r="E3" s="150"/>
      <c r="F3" s="150"/>
      <c r="G3" s="150"/>
      <c r="H3" s="42"/>
      <c r="I3" s="42"/>
      <c r="J3" s="42"/>
      <c r="K3" s="42"/>
    </row>
    <row r="4" spans="1:15" ht="21" customHeight="1">
      <c r="B4" s="4" t="s">
        <v>111</v>
      </c>
      <c r="C4" s="5" t="s">
        <v>22</v>
      </c>
      <c r="D4" s="5" t="s">
        <v>23</v>
      </c>
      <c r="E4" s="5" t="s">
        <v>26</v>
      </c>
      <c r="F4" s="14" t="s">
        <v>26</v>
      </c>
      <c r="G4" s="47" t="s">
        <v>48</v>
      </c>
      <c r="H4" s="5" t="s">
        <v>24</v>
      </c>
      <c r="I4" s="5" t="s">
        <v>23</v>
      </c>
      <c r="J4" s="5" t="s">
        <v>26</v>
      </c>
      <c r="K4" s="6" t="s">
        <v>26</v>
      </c>
    </row>
    <row r="5" spans="1:15">
      <c r="B5" s="57" t="s">
        <v>42</v>
      </c>
      <c r="C5" s="71">
        <v>46321</v>
      </c>
      <c r="D5" s="71">
        <v>46325</v>
      </c>
      <c r="E5" s="71">
        <v>46326</v>
      </c>
      <c r="F5" s="72"/>
      <c r="G5" s="73" t="str">
        <f>IF($G$4="x","x","")</f>
        <v>x</v>
      </c>
      <c r="H5" s="7">
        <f>IF(G5="x",C5,"")</f>
        <v>46321</v>
      </c>
      <c r="I5" s="7">
        <f>IF($G$5="x",D5,"")</f>
        <v>46325</v>
      </c>
      <c r="J5" s="7">
        <f>IF(FERIEN!$G5="x",E5,"")</f>
        <v>46326</v>
      </c>
      <c r="K5" s="9"/>
    </row>
    <row r="6" spans="1:15">
      <c r="B6" s="58" t="s">
        <v>43</v>
      </c>
      <c r="C6" s="79" t="s">
        <v>25</v>
      </c>
      <c r="D6" s="79" t="s">
        <v>25</v>
      </c>
      <c r="E6" s="74"/>
      <c r="F6" s="74"/>
      <c r="G6" s="73" t="str">
        <f t="shared" ref="G6:G10" si="0">IF($G$4="x","x","")</f>
        <v>x</v>
      </c>
      <c r="H6" s="7" t="str">
        <f t="shared" ref="H6:H10" si="1">IF(G6="x",C6,"")</f>
        <v xml:space="preserve"> -</v>
      </c>
      <c r="I6" s="7" t="str">
        <f t="shared" ref="I6:I10" si="2">IF($G$5="x",D6,"")</f>
        <v xml:space="preserve"> -</v>
      </c>
      <c r="J6" s="11"/>
      <c r="K6" s="12"/>
    </row>
    <row r="7" spans="1:15">
      <c r="B7" s="57" t="s">
        <v>44</v>
      </c>
      <c r="C7" s="77" t="s">
        <v>25</v>
      </c>
      <c r="D7" s="77" t="s">
        <v>25</v>
      </c>
      <c r="E7" s="77"/>
      <c r="F7" s="77"/>
      <c r="G7" s="73" t="str">
        <f t="shared" si="0"/>
        <v>x</v>
      </c>
      <c r="H7" s="7" t="str">
        <f t="shared" si="1"/>
        <v xml:space="preserve"> -</v>
      </c>
      <c r="I7" s="7" t="str">
        <f t="shared" si="2"/>
        <v xml:space="preserve"> -</v>
      </c>
      <c r="J7" s="8"/>
      <c r="K7" s="9"/>
    </row>
    <row r="8" spans="1:15">
      <c r="B8" s="58" t="s">
        <v>45</v>
      </c>
      <c r="C8" s="79" t="s">
        <v>25</v>
      </c>
      <c r="D8" s="79" t="s">
        <v>25</v>
      </c>
      <c r="E8" s="74"/>
      <c r="F8" s="74"/>
      <c r="G8" s="73" t="str">
        <f t="shared" si="0"/>
        <v>x</v>
      </c>
      <c r="H8" s="7" t="str">
        <f t="shared" si="1"/>
        <v xml:space="preserve"> -</v>
      </c>
      <c r="I8" s="7" t="str">
        <f t="shared" si="2"/>
        <v xml:space="preserve"> -</v>
      </c>
      <c r="J8" s="11"/>
      <c r="K8" s="12"/>
    </row>
    <row r="9" spans="1:15">
      <c r="B9" s="57" t="s">
        <v>46</v>
      </c>
      <c r="C9" s="71" t="s">
        <v>25</v>
      </c>
      <c r="D9" s="71" t="s">
        <v>25</v>
      </c>
      <c r="E9" s="72"/>
      <c r="F9" s="72"/>
      <c r="G9" s="73" t="str">
        <f t="shared" si="0"/>
        <v>x</v>
      </c>
      <c r="H9" s="7" t="str">
        <f t="shared" si="1"/>
        <v xml:space="preserve"> -</v>
      </c>
      <c r="I9" s="7" t="str">
        <f t="shared" si="2"/>
        <v xml:space="preserve"> -</v>
      </c>
      <c r="J9" s="8"/>
      <c r="K9" s="9"/>
    </row>
    <row r="10" spans="1:15" ht="15.75" thickBot="1">
      <c r="B10" s="58" t="s">
        <v>47</v>
      </c>
      <c r="C10" s="79" t="s">
        <v>25</v>
      </c>
      <c r="D10" s="79" t="s">
        <v>25</v>
      </c>
      <c r="E10" s="74"/>
      <c r="F10" s="74"/>
      <c r="G10" s="73" t="str">
        <f t="shared" si="0"/>
        <v>x</v>
      </c>
      <c r="H10" s="7" t="str">
        <f t="shared" si="1"/>
        <v xml:space="preserve"> -</v>
      </c>
      <c r="I10" s="7" t="str">
        <f t="shared" si="2"/>
        <v xml:space="preserve"> -</v>
      </c>
      <c r="J10" s="11"/>
      <c r="K10" s="12"/>
      <c r="O10" s="2"/>
    </row>
    <row r="11" spans="1:15" ht="21" customHeight="1">
      <c r="B11" s="4" t="s">
        <v>28</v>
      </c>
      <c r="C11" s="78" t="s">
        <v>22</v>
      </c>
      <c r="D11" s="78" t="s">
        <v>23</v>
      </c>
      <c r="E11" s="78" t="s">
        <v>26</v>
      </c>
      <c r="F11" s="75" t="s">
        <v>26</v>
      </c>
      <c r="G11" s="76"/>
      <c r="H11" s="5" t="s">
        <v>24</v>
      </c>
      <c r="I11" s="5" t="s">
        <v>23</v>
      </c>
      <c r="J11" s="5" t="s">
        <v>26</v>
      </c>
      <c r="K11" s="6" t="s">
        <v>26</v>
      </c>
      <c r="O11" s="3"/>
    </row>
    <row r="12" spans="1:15">
      <c r="B12" s="57" t="s">
        <v>42</v>
      </c>
      <c r="C12" s="71">
        <v>46328</v>
      </c>
      <c r="D12" s="71">
        <v>46332</v>
      </c>
      <c r="E12" s="71"/>
      <c r="F12" s="72"/>
      <c r="G12" s="73" t="str">
        <f>IF(FERIEN!$G$11="x","x","")</f>
        <v/>
      </c>
      <c r="H12" s="7" t="str">
        <f>IF(G12="x",C12,"")</f>
        <v/>
      </c>
      <c r="I12" s="7" t="str">
        <f>IF(FERIEN!$G12="x",D12,"")</f>
        <v/>
      </c>
      <c r="J12" s="7" t="str">
        <f>IF(FERIEN!$G12="x",E12,"")</f>
        <v/>
      </c>
      <c r="K12" s="9"/>
      <c r="O12" s="3"/>
    </row>
    <row r="13" spans="1:15">
      <c r="B13" s="58" t="s">
        <v>43</v>
      </c>
      <c r="C13" s="79" t="s">
        <v>25</v>
      </c>
      <c r="D13" s="79" t="s">
        <v>25</v>
      </c>
      <c r="E13" s="74"/>
      <c r="F13" s="74"/>
      <c r="G13" s="73" t="str">
        <f>IF(FERIEN!$G$11="x","x","")</f>
        <v/>
      </c>
      <c r="H13" s="10" t="str">
        <f>IF(G13="x",C13,"")</f>
        <v/>
      </c>
      <c r="I13" s="10" t="str">
        <f>IF(FERIEN!$G13="x",D13,"")</f>
        <v/>
      </c>
      <c r="J13" s="7"/>
      <c r="K13" s="12"/>
      <c r="O13" s="3"/>
    </row>
    <row r="14" spans="1:15">
      <c r="B14" s="57" t="s">
        <v>44</v>
      </c>
      <c r="C14" s="71" t="s">
        <v>25</v>
      </c>
      <c r="D14" s="71" t="s">
        <v>25</v>
      </c>
      <c r="E14" s="77"/>
      <c r="F14" s="77"/>
      <c r="G14" s="73" t="str">
        <f>IF(FERIEN!$G$11="x","x","")</f>
        <v/>
      </c>
      <c r="H14" s="7" t="str">
        <f>IF(G14="x",C14,"")</f>
        <v/>
      </c>
      <c r="I14" s="7" t="str">
        <f>IF(FERIEN!$G14="x",D14,"")</f>
        <v/>
      </c>
      <c r="J14" s="7"/>
      <c r="K14" s="9"/>
      <c r="O14" s="3"/>
    </row>
    <row r="15" spans="1:15">
      <c r="B15" s="58" t="s">
        <v>45</v>
      </c>
      <c r="C15" s="79" t="s">
        <v>25</v>
      </c>
      <c r="D15" s="79" t="s">
        <v>25</v>
      </c>
      <c r="E15" s="74"/>
      <c r="F15" s="74"/>
      <c r="G15" s="73" t="str">
        <f>IF(FERIEN!$G$11="x","x","")</f>
        <v/>
      </c>
      <c r="H15" s="10" t="str">
        <f t="shared" ref="H15:H17" si="3">IF(G15="x",C15,"")</f>
        <v/>
      </c>
      <c r="I15" s="10" t="str">
        <f>IF(FERIEN!$G15="x",D15,"")</f>
        <v/>
      </c>
      <c r="J15" s="7"/>
      <c r="K15" s="12"/>
      <c r="O15" s="3"/>
    </row>
    <row r="16" spans="1:15">
      <c r="B16" s="57" t="s">
        <v>46</v>
      </c>
      <c r="C16" s="71" t="s">
        <v>25</v>
      </c>
      <c r="D16" s="71" t="s">
        <v>25</v>
      </c>
      <c r="E16" s="72"/>
      <c r="F16" s="72"/>
      <c r="G16" s="73" t="str">
        <f>IF(FERIEN!$G$11="x","x","")</f>
        <v/>
      </c>
      <c r="H16" s="7" t="str">
        <f t="shared" si="3"/>
        <v/>
      </c>
      <c r="I16" s="7" t="str">
        <f>IF(FERIEN!$G16="x",D16,"")</f>
        <v/>
      </c>
      <c r="J16" s="7"/>
      <c r="K16" s="9"/>
      <c r="O16" s="3"/>
    </row>
    <row r="17" spans="2:11" ht="15.75" thickBot="1">
      <c r="B17" s="58" t="s">
        <v>47</v>
      </c>
      <c r="C17" s="79" t="s">
        <v>25</v>
      </c>
      <c r="D17" s="79" t="s">
        <v>25</v>
      </c>
      <c r="E17" s="74"/>
      <c r="F17" s="74"/>
      <c r="G17" s="73" t="str">
        <f>IF(FERIEN!$G$11="x","x","")</f>
        <v/>
      </c>
      <c r="H17" s="10" t="str">
        <f t="shared" si="3"/>
        <v/>
      </c>
      <c r="I17" s="10" t="str">
        <f>IF(FERIEN!$G17="x",D17,"")</f>
        <v/>
      </c>
      <c r="J17" s="7"/>
      <c r="K17" s="12"/>
    </row>
    <row r="18" spans="2:11" ht="21" customHeight="1">
      <c r="B18" s="4" t="s">
        <v>27</v>
      </c>
      <c r="C18" s="78" t="s">
        <v>22</v>
      </c>
      <c r="D18" s="78" t="s">
        <v>23</v>
      </c>
      <c r="E18" s="78" t="s">
        <v>26</v>
      </c>
      <c r="F18" s="75" t="s">
        <v>26</v>
      </c>
      <c r="G18" s="76"/>
      <c r="H18" s="5" t="s">
        <v>24</v>
      </c>
      <c r="I18" s="5" t="s">
        <v>23</v>
      </c>
      <c r="J18" s="5" t="s">
        <v>26</v>
      </c>
      <c r="K18" s="6" t="s">
        <v>26</v>
      </c>
    </row>
    <row r="19" spans="2:11">
      <c r="B19" s="57" t="s">
        <v>42</v>
      </c>
      <c r="C19" s="71">
        <v>46314</v>
      </c>
      <c r="D19" s="71">
        <v>46326</v>
      </c>
      <c r="E19" s="71"/>
      <c r="F19" s="72"/>
      <c r="G19" s="73" t="str">
        <f>IF($G$18="x","x","")</f>
        <v/>
      </c>
      <c r="H19" s="7" t="str">
        <f>IF(G19="x",C19,"")</f>
        <v/>
      </c>
      <c r="I19" s="7" t="str">
        <f>IF(FERIEN!$G19="x",D19,"")</f>
        <v/>
      </c>
      <c r="J19" s="7" t="str">
        <f>IF(FERIEN!$G19="x",E19,"")</f>
        <v/>
      </c>
      <c r="K19" s="7"/>
    </row>
    <row r="20" spans="2:11">
      <c r="B20" s="58" t="s">
        <v>43</v>
      </c>
      <c r="C20" s="79" t="s">
        <v>25</v>
      </c>
      <c r="D20" s="79" t="s">
        <v>25</v>
      </c>
      <c r="E20" s="74"/>
      <c r="F20" s="74"/>
      <c r="G20" s="73" t="str">
        <f t="shared" ref="G20:G24" si="4">IF($G$18="x","x","")</f>
        <v/>
      </c>
      <c r="H20" s="7" t="str">
        <f t="shared" ref="H20:H24" si="5">IF(G20="x",C20,"")</f>
        <v/>
      </c>
      <c r="I20" s="7" t="str">
        <f>IF(FERIEN!$G20="x",D20,"")</f>
        <v/>
      </c>
      <c r="J20" s="7"/>
      <c r="K20" s="7"/>
    </row>
    <row r="21" spans="2:11">
      <c r="B21" s="57" t="s">
        <v>44</v>
      </c>
      <c r="C21" s="71" t="s">
        <v>25</v>
      </c>
      <c r="D21" s="71" t="s">
        <v>25</v>
      </c>
      <c r="E21" s="77"/>
      <c r="F21" s="77"/>
      <c r="G21" s="73" t="str">
        <f t="shared" si="4"/>
        <v/>
      </c>
      <c r="H21" s="7" t="str">
        <f t="shared" si="5"/>
        <v/>
      </c>
      <c r="I21" s="7" t="str">
        <f>IF(FERIEN!$G21="x",D21,"")</f>
        <v/>
      </c>
      <c r="J21" s="7"/>
      <c r="K21" s="7"/>
    </row>
    <row r="22" spans="2:11">
      <c r="B22" s="58" t="s">
        <v>45</v>
      </c>
      <c r="C22" s="79" t="s">
        <v>25</v>
      </c>
      <c r="D22" s="79" t="s">
        <v>25</v>
      </c>
      <c r="E22" s="79"/>
      <c r="F22" s="79"/>
      <c r="G22" s="73" t="str">
        <f t="shared" si="4"/>
        <v/>
      </c>
      <c r="H22" s="7" t="str">
        <f t="shared" si="5"/>
        <v/>
      </c>
      <c r="I22" s="7" t="str">
        <f>IF(FERIEN!$G22="x",D22,"")</f>
        <v/>
      </c>
      <c r="J22" s="7" t="str">
        <f>IF(FERIEN!$G22="x",E22,"")</f>
        <v/>
      </c>
      <c r="K22" s="7" t="str">
        <f>IF(FERIEN!$G22="x",F22,"")</f>
        <v/>
      </c>
    </row>
    <row r="23" spans="2:11">
      <c r="B23" s="57" t="s">
        <v>46</v>
      </c>
      <c r="C23" s="71" t="s">
        <v>25</v>
      </c>
      <c r="D23" s="72" t="s">
        <v>25</v>
      </c>
      <c r="E23" s="72"/>
      <c r="F23" s="72"/>
      <c r="G23" s="73" t="str">
        <f t="shared" si="4"/>
        <v/>
      </c>
      <c r="H23" s="7" t="str">
        <f t="shared" si="5"/>
        <v/>
      </c>
      <c r="I23" s="7" t="str">
        <f>IF(FERIEN!$G23="x",D23,"")</f>
        <v/>
      </c>
      <c r="J23" s="7"/>
      <c r="K23" s="7"/>
    </row>
    <row r="24" spans="2:11" ht="15.75" thickBot="1">
      <c r="B24" s="58" t="s">
        <v>47</v>
      </c>
      <c r="C24" s="79" t="s">
        <v>25</v>
      </c>
      <c r="D24" s="79" t="s">
        <v>25</v>
      </c>
      <c r="E24" s="74"/>
      <c r="F24" s="74"/>
      <c r="G24" s="73" t="str">
        <f t="shared" si="4"/>
        <v/>
      </c>
      <c r="H24" s="7" t="str">
        <f t="shared" si="5"/>
        <v/>
      </c>
      <c r="I24" s="7" t="str">
        <f>IF(FERIEN!$G24="x",D24,"")</f>
        <v/>
      </c>
      <c r="J24" s="7"/>
      <c r="K24" s="7"/>
    </row>
    <row r="25" spans="2:11" ht="21" customHeight="1">
      <c r="B25" s="4" t="s">
        <v>29</v>
      </c>
      <c r="C25" s="78" t="s">
        <v>22</v>
      </c>
      <c r="D25" s="78" t="s">
        <v>23</v>
      </c>
      <c r="E25" s="78" t="s">
        <v>26</v>
      </c>
      <c r="F25" s="75" t="s">
        <v>26</v>
      </c>
      <c r="G25" s="76"/>
      <c r="H25" s="5" t="s">
        <v>24</v>
      </c>
      <c r="I25" s="5" t="s">
        <v>23</v>
      </c>
      <c r="J25" s="5" t="s">
        <v>26</v>
      </c>
      <c r="K25" s="6" t="s">
        <v>26</v>
      </c>
    </row>
    <row r="26" spans="2:11">
      <c r="B26" s="57" t="s">
        <v>42</v>
      </c>
      <c r="C26" s="71">
        <v>46314</v>
      </c>
      <c r="D26" s="71">
        <v>46325</v>
      </c>
      <c r="E26" s="71"/>
      <c r="F26" s="72"/>
      <c r="G26" s="73" t="str">
        <f>IF($G$25="x","x","")</f>
        <v/>
      </c>
      <c r="H26" s="7" t="str">
        <f>IF(G26="x",C26,"")</f>
        <v/>
      </c>
      <c r="I26" s="7" t="str">
        <f>IF(FERIEN!$G26="x",D26,"")</f>
        <v/>
      </c>
      <c r="J26" s="7" t="str">
        <f>IF(FERIEN!$G26="x",E26,"")</f>
        <v/>
      </c>
      <c r="K26" s="7"/>
    </row>
    <row r="27" spans="2:11">
      <c r="B27" s="58" t="s">
        <v>43</v>
      </c>
      <c r="C27" s="79" t="s">
        <v>25</v>
      </c>
      <c r="D27" s="79" t="s">
        <v>25</v>
      </c>
      <c r="E27" s="74"/>
      <c r="F27" s="74"/>
      <c r="G27" s="73" t="str">
        <f t="shared" ref="G27:G31" si="6">IF($G$25="x","x","")</f>
        <v/>
      </c>
      <c r="H27" s="7" t="str">
        <f t="shared" ref="H27:H31" si="7">IF(G27="x",C27,"")</f>
        <v/>
      </c>
      <c r="I27" s="7" t="str">
        <f>IF(FERIEN!$G27="x",D27,"")</f>
        <v/>
      </c>
      <c r="J27" s="7"/>
      <c r="K27" s="7"/>
    </row>
    <row r="28" spans="2:11">
      <c r="B28" s="57" t="s">
        <v>44</v>
      </c>
      <c r="C28" s="71" t="s">
        <v>25</v>
      </c>
      <c r="D28" s="71" t="s">
        <v>25</v>
      </c>
      <c r="E28" s="77"/>
      <c r="F28" s="77"/>
      <c r="G28" s="73" t="str">
        <f t="shared" si="6"/>
        <v/>
      </c>
      <c r="H28" s="7" t="str">
        <f t="shared" si="7"/>
        <v/>
      </c>
      <c r="I28" s="7" t="str">
        <f>IF(FERIEN!$G28="x",D28,"")</f>
        <v/>
      </c>
      <c r="J28" s="7"/>
      <c r="K28" s="7"/>
    </row>
    <row r="29" spans="2:11">
      <c r="B29" s="58" t="s">
        <v>45</v>
      </c>
      <c r="C29" s="79" t="s">
        <v>25</v>
      </c>
      <c r="D29" s="79" t="s">
        <v>25</v>
      </c>
      <c r="E29" s="79"/>
      <c r="F29" s="79"/>
      <c r="G29" s="73" t="str">
        <f t="shared" si="6"/>
        <v/>
      </c>
      <c r="H29" s="7" t="str">
        <f t="shared" si="7"/>
        <v/>
      </c>
      <c r="I29" s="7" t="str">
        <f>IF(FERIEN!$G29="x",D29,"")</f>
        <v/>
      </c>
      <c r="J29" s="7" t="str">
        <f>IF(FERIEN!$G29="x",E29,"")</f>
        <v/>
      </c>
      <c r="K29" s="7" t="str">
        <f>IF(FERIEN!$G29="x",F29,"")</f>
        <v/>
      </c>
    </row>
    <row r="30" spans="2:11">
      <c r="B30" s="57" t="s">
        <v>46</v>
      </c>
      <c r="C30" s="71" t="s">
        <v>25</v>
      </c>
      <c r="D30" s="77" t="s">
        <v>25</v>
      </c>
      <c r="E30" s="72"/>
      <c r="F30" s="72"/>
      <c r="G30" s="73" t="str">
        <f t="shared" si="6"/>
        <v/>
      </c>
      <c r="H30" s="7" t="str">
        <f t="shared" si="7"/>
        <v/>
      </c>
      <c r="I30" s="7" t="str">
        <f>IF(FERIEN!$G30="x",D30,"")</f>
        <v/>
      </c>
      <c r="J30" s="7"/>
      <c r="K30" s="7"/>
    </row>
    <row r="31" spans="2:11" ht="15.75" thickBot="1">
      <c r="B31" s="58" t="s">
        <v>47</v>
      </c>
      <c r="C31" s="79" t="s">
        <v>25</v>
      </c>
      <c r="D31" s="79" t="s">
        <v>25</v>
      </c>
      <c r="E31" s="74"/>
      <c r="F31" s="74"/>
      <c r="G31" s="73" t="str">
        <f t="shared" si="6"/>
        <v/>
      </c>
      <c r="H31" s="7" t="str">
        <f t="shared" si="7"/>
        <v/>
      </c>
      <c r="I31" s="7" t="str">
        <f>IF(FERIEN!$G31="x",D31,"")</f>
        <v/>
      </c>
      <c r="J31" s="7"/>
      <c r="K31" s="7"/>
    </row>
    <row r="32" spans="2:11" ht="21" customHeight="1">
      <c r="B32" s="13" t="s">
        <v>30</v>
      </c>
      <c r="C32" s="75" t="s">
        <v>22</v>
      </c>
      <c r="D32" s="75" t="s">
        <v>23</v>
      </c>
      <c r="E32" s="75" t="s">
        <v>26</v>
      </c>
      <c r="F32" s="75" t="s">
        <v>26</v>
      </c>
      <c r="G32" s="76"/>
      <c r="H32" s="14" t="s">
        <v>24</v>
      </c>
      <c r="I32" s="14" t="s">
        <v>23</v>
      </c>
      <c r="J32" s="15" t="s">
        <v>26</v>
      </c>
      <c r="K32" s="6" t="s">
        <v>26</v>
      </c>
    </row>
    <row r="33" spans="2:11">
      <c r="B33" s="57" t="s">
        <v>42</v>
      </c>
      <c r="C33" s="71">
        <v>46307</v>
      </c>
      <c r="D33" s="71">
        <v>46319</v>
      </c>
      <c r="E33" s="71"/>
      <c r="F33" s="72"/>
      <c r="G33" s="73" t="str">
        <f>IF($G$32="x","x","")</f>
        <v/>
      </c>
      <c r="H33" s="7" t="str">
        <f>IF(G33="x",C33,"")</f>
        <v/>
      </c>
      <c r="I33" s="7" t="str">
        <f>IF(FERIEN!$G33="x",D33,"")</f>
        <v/>
      </c>
      <c r="J33" s="7" t="str">
        <f>IF(FERIEN!$G33="x",E33,"")</f>
        <v/>
      </c>
      <c r="K33" s="7"/>
    </row>
    <row r="34" spans="2:11">
      <c r="B34" s="58" t="s">
        <v>43</v>
      </c>
      <c r="C34" s="79" t="s">
        <v>25</v>
      </c>
      <c r="D34" s="79" t="s">
        <v>25</v>
      </c>
      <c r="E34" s="74"/>
      <c r="F34" s="74"/>
      <c r="G34" s="73" t="str">
        <f t="shared" ref="G34:G38" si="8">IF($G$32="x","x","")</f>
        <v/>
      </c>
      <c r="H34" s="7" t="str">
        <f t="shared" ref="H34:H38" si="9">IF(G34="x",C34,"")</f>
        <v/>
      </c>
      <c r="I34" s="7" t="str">
        <f>IF(FERIEN!$G34="x",D34,"")</f>
        <v/>
      </c>
      <c r="J34" s="7"/>
      <c r="K34" s="7"/>
    </row>
    <row r="35" spans="2:11">
      <c r="B35" s="57" t="s">
        <v>44</v>
      </c>
      <c r="C35" s="71" t="s">
        <v>25</v>
      </c>
      <c r="D35" s="71" t="s">
        <v>25</v>
      </c>
      <c r="E35" s="72"/>
      <c r="F35" s="72"/>
      <c r="G35" s="73" t="str">
        <f t="shared" si="8"/>
        <v/>
      </c>
      <c r="H35" s="7" t="str">
        <f t="shared" si="9"/>
        <v/>
      </c>
      <c r="I35" s="7" t="str">
        <f>IF(FERIEN!$G35="x",D35,"")</f>
        <v/>
      </c>
      <c r="J35" s="7"/>
      <c r="K35" s="7"/>
    </row>
    <row r="36" spans="2:11">
      <c r="B36" s="58" t="s">
        <v>45</v>
      </c>
      <c r="C36" s="79" t="s">
        <v>25</v>
      </c>
      <c r="D36" s="79" t="s">
        <v>25</v>
      </c>
      <c r="E36" s="74"/>
      <c r="F36" s="74"/>
      <c r="G36" s="73" t="str">
        <f t="shared" si="8"/>
        <v/>
      </c>
      <c r="H36" s="7" t="str">
        <f t="shared" si="9"/>
        <v/>
      </c>
      <c r="I36" s="7" t="str">
        <f>IF(FERIEN!$G36="x",D36,"")</f>
        <v/>
      </c>
      <c r="J36" s="7"/>
      <c r="K36" s="7"/>
    </row>
    <row r="37" spans="2:11">
      <c r="B37" s="57" t="s">
        <v>46</v>
      </c>
      <c r="C37" s="71" t="s">
        <v>25</v>
      </c>
      <c r="D37" s="71" t="s">
        <v>25</v>
      </c>
      <c r="E37" s="71"/>
      <c r="F37" s="71"/>
      <c r="G37" s="73" t="str">
        <f t="shared" si="8"/>
        <v/>
      </c>
      <c r="H37" s="7" t="str">
        <f t="shared" si="9"/>
        <v/>
      </c>
      <c r="I37" s="7" t="str">
        <f>IF(FERIEN!$G37="x",D37,"")</f>
        <v/>
      </c>
      <c r="J37" s="7" t="str">
        <f>IF(FERIEN!$G37="x",E37,"")</f>
        <v/>
      </c>
      <c r="K37" s="7" t="str">
        <f>IF(FERIEN!$G37="x",F37,"")</f>
        <v/>
      </c>
    </row>
    <row r="38" spans="2:11" ht="15.75" thickBot="1">
      <c r="B38" s="58" t="s">
        <v>47</v>
      </c>
      <c r="C38" s="79" t="s">
        <v>25</v>
      </c>
      <c r="D38" s="79" t="s">
        <v>25</v>
      </c>
      <c r="E38" s="74"/>
      <c r="F38" s="74"/>
      <c r="G38" s="73" t="str">
        <f t="shared" si="8"/>
        <v/>
      </c>
      <c r="H38" s="7" t="str">
        <f t="shared" si="9"/>
        <v/>
      </c>
      <c r="I38" s="7" t="str">
        <f>IF(FERIEN!$G38="x",D38,"")</f>
        <v/>
      </c>
      <c r="J38" s="7"/>
      <c r="K38" s="7"/>
    </row>
    <row r="39" spans="2:11" ht="21" customHeight="1">
      <c r="B39" s="13" t="s">
        <v>31</v>
      </c>
      <c r="C39" s="75" t="s">
        <v>22</v>
      </c>
      <c r="D39" s="75" t="s">
        <v>23</v>
      </c>
      <c r="E39" s="75" t="s">
        <v>26</v>
      </c>
      <c r="F39" s="75" t="s">
        <v>26</v>
      </c>
      <c r="G39" s="76"/>
      <c r="H39" s="14" t="s">
        <v>24</v>
      </c>
      <c r="I39" s="14" t="s">
        <v>23</v>
      </c>
      <c r="J39" s="15" t="s">
        <v>26</v>
      </c>
      <c r="K39" s="6" t="s">
        <v>26</v>
      </c>
    </row>
    <row r="40" spans="2:11">
      <c r="B40" s="57" t="s">
        <v>42</v>
      </c>
      <c r="C40" s="71">
        <v>46314</v>
      </c>
      <c r="D40" s="71">
        <v>46325</v>
      </c>
      <c r="E40" s="71"/>
      <c r="F40" s="72"/>
      <c r="G40" s="73" t="str">
        <f>IF($G$39="x","x","")</f>
        <v/>
      </c>
      <c r="H40" s="7" t="str">
        <f>IF(G40="x",C40,"")</f>
        <v/>
      </c>
      <c r="I40" s="7" t="str">
        <f>IF(FERIEN!$G40="x",D40,"")</f>
        <v/>
      </c>
      <c r="J40" s="7" t="str">
        <f>IF(FERIEN!$G40="x",E40,"")</f>
        <v/>
      </c>
      <c r="K40" s="9"/>
    </row>
    <row r="41" spans="2:11">
      <c r="B41" s="58" t="s">
        <v>43</v>
      </c>
      <c r="C41" s="79" t="s">
        <v>25</v>
      </c>
      <c r="D41" s="79" t="s">
        <v>25</v>
      </c>
      <c r="E41" s="74"/>
      <c r="F41" s="74"/>
      <c r="G41" s="73" t="str">
        <f t="shared" ref="G41:G45" si="10">IF($G$39="x","x","")</f>
        <v/>
      </c>
      <c r="H41" s="7" t="str">
        <f t="shared" ref="H41:H45" si="11">IF(G41="x",C41,"")</f>
        <v/>
      </c>
      <c r="I41" s="7" t="str">
        <f>IF(FERIEN!$G41="x",D41,"")</f>
        <v/>
      </c>
      <c r="J41" s="10"/>
      <c r="K41" s="12"/>
    </row>
    <row r="42" spans="2:11">
      <c r="B42" s="57" t="s">
        <v>44</v>
      </c>
      <c r="C42" s="71" t="s">
        <v>25</v>
      </c>
      <c r="D42" s="77" t="s">
        <v>25</v>
      </c>
      <c r="E42" s="72"/>
      <c r="F42" s="72"/>
      <c r="G42" s="73" t="str">
        <f t="shared" si="10"/>
        <v/>
      </c>
      <c r="H42" s="7" t="str">
        <f t="shared" si="11"/>
        <v/>
      </c>
      <c r="I42" s="7" t="str">
        <f>IF(FERIEN!$G42="x",D42,"")</f>
        <v/>
      </c>
      <c r="J42" s="7"/>
      <c r="K42" s="9"/>
    </row>
    <row r="43" spans="2:11">
      <c r="B43" s="58" t="s">
        <v>45</v>
      </c>
      <c r="C43" s="79" t="s">
        <v>25</v>
      </c>
      <c r="D43" s="79" t="s">
        <v>25</v>
      </c>
      <c r="E43" s="74"/>
      <c r="F43" s="74"/>
      <c r="G43" s="73" t="str">
        <f t="shared" si="10"/>
        <v/>
      </c>
      <c r="H43" s="7" t="str">
        <f t="shared" si="11"/>
        <v/>
      </c>
      <c r="I43" s="7" t="str">
        <f>IF(FERIEN!$G43="x",D43,"")</f>
        <v/>
      </c>
      <c r="J43" s="10"/>
      <c r="K43" s="12"/>
    </row>
    <row r="44" spans="2:11">
      <c r="B44" s="57" t="s">
        <v>46</v>
      </c>
      <c r="C44" s="71" t="s">
        <v>25</v>
      </c>
      <c r="D44" s="71" t="s">
        <v>25</v>
      </c>
      <c r="E44" s="71"/>
      <c r="F44" s="72"/>
      <c r="G44" s="73" t="str">
        <f t="shared" si="10"/>
        <v/>
      </c>
      <c r="H44" s="7" t="str">
        <f t="shared" si="11"/>
        <v/>
      </c>
      <c r="I44" s="7" t="str">
        <f>IF(FERIEN!$G44="x",D44,"")</f>
        <v/>
      </c>
      <c r="J44" s="7" t="str">
        <f>IF(FERIEN!$G44="x",E44,"")</f>
        <v/>
      </c>
      <c r="K44" s="9"/>
    </row>
    <row r="45" spans="2:11" ht="15.75" thickBot="1">
      <c r="B45" s="58" t="s">
        <v>47</v>
      </c>
      <c r="C45" s="79" t="s">
        <v>25</v>
      </c>
      <c r="D45" s="79" t="s">
        <v>25</v>
      </c>
      <c r="E45" s="74"/>
      <c r="F45" s="74"/>
      <c r="G45" s="73" t="str">
        <f t="shared" si="10"/>
        <v/>
      </c>
      <c r="H45" s="7" t="str">
        <f t="shared" si="11"/>
        <v/>
      </c>
      <c r="I45" s="7" t="str">
        <f>IF(FERIEN!$G45="x",D45,"")</f>
        <v/>
      </c>
      <c r="J45" s="10"/>
      <c r="K45" s="12"/>
    </row>
    <row r="46" spans="2:11" ht="21" customHeight="1">
      <c r="B46" s="13" t="s">
        <v>32</v>
      </c>
      <c r="C46" s="75" t="s">
        <v>22</v>
      </c>
      <c r="D46" s="75" t="s">
        <v>23</v>
      </c>
      <c r="E46" s="75" t="s">
        <v>26</v>
      </c>
      <c r="F46" s="75" t="s">
        <v>26</v>
      </c>
      <c r="G46" s="76"/>
      <c r="H46" s="14" t="s">
        <v>24</v>
      </c>
      <c r="I46" s="14" t="s">
        <v>23</v>
      </c>
      <c r="J46" s="15" t="s">
        <v>26</v>
      </c>
      <c r="K46" s="6" t="s">
        <v>26</v>
      </c>
    </row>
    <row r="47" spans="2:11">
      <c r="B47" s="57" t="s">
        <v>42</v>
      </c>
      <c r="C47" s="71">
        <v>46300</v>
      </c>
      <c r="D47" s="71">
        <v>46312</v>
      </c>
      <c r="E47" s="72"/>
      <c r="F47" s="72"/>
      <c r="G47" s="73" t="str">
        <f>IF($G$46="x","x","")</f>
        <v/>
      </c>
      <c r="H47" s="7" t="str">
        <f>IF(G47="x",C47,"")</f>
        <v/>
      </c>
      <c r="I47" s="7" t="str">
        <f>IF(FERIEN!$G47="x",D47,"")</f>
        <v/>
      </c>
      <c r="J47" s="7"/>
      <c r="K47" s="9"/>
    </row>
    <row r="48" spans="2:11">
      <c r="B48" s="58" t="s">
        <v>43</v>
      </c>
      <c r="C48" s="79" t="s">
        <v>25</v>
      </c>
      <c r="D48" s="79" t="s">
        <v>25</v>
      </c>
      <c r="E48" s="74"/>
      <c r="F48" s="74"/>
      <c r="G48" s="73" t="str">
        <f t="shared" ref="G48:G52" si="12">IF($G$46="x","x","")</f>
        <v/>
      </c>
      <c r="H48" s="7" t="str">
        <f t="shared" ref="H48:H52" si="13">IF(G48="x",C48,"")</f>
        <v/>
      </c>
      <c r="I48" s="7" t="str">
        <f>IF(FERIEN!$G48="x",D48,"")</f>
        <v/>
      </c>
      <c r="J48" s="11"/>
      <c r="K48" s="12"/>
    </row>
    <row r="49" spans="2:12">
      <c r="B49" s="57" t="s">
        <v>44</v>
      </c>
      <c r="C49" s="77" t="s">
        <v>25</v>
      </c>
      <c r="D49" s="77" t="s">
        <v>25</v>
      </c>
      <c r="E49" s="72"/>
      <c r="F49" s="72"/>
      <c r="G49" s="73" t="str">
        <f t="shared" si="12"/>
        <v/>
      </c>
      <c r="H49" s="7" t="str">
        <f t="shared" si="13"/>
        <v/>
      </c>
      <c r="I49" s="7" t="str">
        <f>IF(FERIEN!$G49="x",D49,"")</f>
        <v/>
      </c>
      <c r="J49" s="8"/>
      <c r="K49" s="9"/>
    </row>
    <row r="50" spans="2:12">
      <c r="B50" s="58" t="s">
        <v>45</v>
      </c>
      <c r="C50" s="79" t="s">
        <v>25</v>
      </c>
      <c r="D50" s="79" t="s">
        <v>25</v>
      </c>
      <c r="E50" s="74"/>
      <c r="F50" s="74"/>
      <c r="G50" s="73" t="str">
        <f t="shared" si="12"/>
        <v/>
      </c>
      <c r="H50" s="7" t="str">
        <f t="shared" si="13"/>
        <v/>
      </c>
      <c r="I50" s="7" t="str">
        <f>IF(FERIEN!$G50="x",D50,"")</f>
        <v/>
      </c>
      <c r="J50" s="11"/>
      <c r="K50" s="12"/>
    </row>
    <row r="51" spans="2:12">
      <c r="B51" s="57" t="s">
        <v>46</v>
      </c>
      <c r="C51" s="77" t="s">
        <v>25</v>
      </c>
      <c r="D51" s="77" t="s">
        <v>25</v>
      </c>
      <c r="E51" s="72"/>
      <c r="F51" s="72"/>
      <c r="G51" s="73" t="str">
        <f t="shared" si="12"/>
        <v/>
      </c>
      <c r="H51" s="7" t="str">
        <f t="shared" si="13"/>
        <v/>
      </c>
      <c r="I51" s="7" t="str">
        <f>IF(FERIEN!$G51="x",D51,"")</f>
        <v/>
      </c>
      <c r="J51" s="8"/>
      <c r="K51" s="9"/>
    </row>
    <row r="52" spans="2:12" ht="15.75" thickBot="1">
      <c r="B52" s="58" t="s">
        <v>47</v>
      </c>
      <c r="C52" s="79" t="s">
        <v>25</v>
      </c>
      <c r="D52" s="79" t="s">
        <v>25</v>
      </c>
      <c r="E52" s="74"/>
      <c r="F52" s="74"/>
      <c r="G52" s="73" t="str">
        <f t="shared" si="12"/>
        <v/>
      </c>
      <c r="H52" s="7" t="str">
        <f t="shared" si="13"/>
        <v/>
      </c>
      <c r="I52" s="7" t="str">
        <f>IF(FERIEN!$G52="x",D52,"")</f>
        <v/>
      </c>
      <c r="J52" s="11"/>
      <c r="K52" s="12"/>
    </row>
    <row r="53" spans="2:12" ht="21" customHeight="1">
      <c r="B53" s="13" t="s">
        <v>33</v>
      </c>
      <c r="C53" s="75" t="s">
        <v>22</v>
      </c>
      <c r="D53" s="75" t="s">
        <v>23</v>
      </c>
      <c r="E53" s="75" t="s">
        <v>26</v>
      </c>
      <c r="F53" s="75" t="s">
        <v>26</v>
      </c>
      <c r="G53" s="76"/>
      <c r="H53" s="14" t="s">
        <v>24</v>
      </c>
      <c r="I53" s="14" t="s">
        <v>23</v>
      </c>
      <c r="J53" s="15" t="s">
        <v>26</v>
      </c>
      <c r="K53" s="6" t="s">
        <v>26</v>
      </c>
    </row>
    <row r="54" spans="2:12">
      <c r="B54" s="57" t="s">
        <v>42</v>
      </c>
      <c r="C54" s="71">
        <v>46310</v>
      </c>
      <c r="D54" s="71">
        <v>46319</v>
      </c>
      <c r="E54" s="71"/>
      <c r="F54" s="71"/>
      <c r="G54" s="73" t="str">
        <f>IF($G$53="x","x","")</f>
        <v/>
      </c>
      <c r="H54" s="7" t="str">
        <f>IF(G54="x",C54,"")</f>
        <v/>
      </c>
      <c r="I54" s="7" t="str">
        <f>IF(FERIEN!$G54="x",D54,"")</f>
        <v/>
      </c>
      <c r="J54" s="7" t="str">
        <f>IF(FERIEN!$G54="x",E54,"")</f>
        <v/>
      </c>
      <c r="K54" s="9" t="str">
        <f>IF(FERIEN!$G54="x",F54,"")</f>
        <v/>
      </c>
      <c r="L54" s="1">
        <v>45231</v>
      </c>
    </row>
    <row r="55" spans="2:12">
      <c r="B55" s="58" t="s">
        <v>43</v>
      </c>
      <c r="C55" s="79" t="s">
        <v>25</v>
      </c>
      <c r="D55" s="79" t="s">
        <v>25</v>
      </c>
      <c r="E55" s="74"/>
      <c r="F55" s="74"/>
      <c r="G55" s="73" t="str">
        <f t="shared" ref="G55:G59" si="14">IF($G$53="x","x","")</f>
        <v/>
      </c>
      <c r="H55" s="7" t="str">
        <f t="shared" ref="H55:H59" si="15">IF(G55="x",C55,"")</f>
        <v/>
      </c>
      <c r="I55" s="7" t="str">
        <f>IF(FERIEN!$G55="x",D55,"")</f>
        <v/>
      </c>
      <c r="J55" s="7"/>
      <c r="K55" s="12"/>
    </row>
    <row r="56" spans="2:12">
      <c r="B56" s="57" t="s">
        <v>44</v>
      </c>
      <c r="C56" s="71" t="s">
        <v>25</v>
      </c>
      <c r="D56" s="71" t="s">
        <v>25</v>
      </c>
      <c r="E56" s="72"/>
      <c r="F56" s="72"/>
      <c r="G56" s="73" t="str">
        <f t="shared" si="14"/>
        <v/>
      </c>
      <c r="H56" s="7" t="str">
        <f t="shared" si="15"/>
        <v/>
      </c>
      <c r="I56" s="7" t="str">
        <f>IF(FERIEN!$G56="x",D56,"")</f>
        <v/>
      </c>
      <c r="J56" s="7"/>
      <c r="K56" s="9"/>
    </row>
    <row r="57" spans="2:12">
      <c r="B57" s="58" t="s">
        <v>45</v>
      </c>
      <c r="C57" s="79" t="s">
        <v>25</v>
      </c>
      <c r="D57" s="79" t="s">
        <v>25</v>
      </c>
      <c r="E57" s="79"/>
      <c r="F57" s="74"/>
      <c r="G57" s="73" t="str">
        <f t="shared" si="14"/>
        <v/>
      </c>
      <c r="H57" s="7" t="str">
        <f t="shared" si="15"/>
        <v/>
      </c>
      <c r="I57" s="7" t="str">
        <f>IF(FERIEN!$G57="x",D57,"")</f>
        <v/>
      </c>
      <c r="J57" s="7" t="str">
        <f>IF(FERIEN!$G57="x",E57,"")</f>
        <v/>
      </c>
      <c r="K57" s="12"/>
    </row>
    <row r="58" spans="2:12">
      <c r="B58" s="57" t="s">
        <v>46</v>
      </c>
      <c r="C58" s="71" t="s">
        <v>25</v>
      </c>
      <c r="D58" s="71" t="s">
        <v>25</v>
      </c>
      <c r="E58" s="72"/>
      <c r="F58" s="72"/>
      <c r="G58" s="73" t="str">
        <f t="shared" si="14"/>
        <v/>
      </c>
      <c r="H58" s="7" t="str">
        <f t="shared" si="15"/>
        <v/>
      </c>
      <c r="I58" s="7" t="str">
        <f>IF(FERIEN!$G58="x",D58,"")</f>
        <v/>
      </c>
      <c r="J58" s="7"/>
      <c r="K58" s="9"/>
    </row>
    <row r="59" spans="2:12" ht="15.75" thickBot="1">
      <c r="B59" s="58" t="s">
        <v>47</v>
      </c>
      <c r="C59" s="79" t="s">
        <v>25</v>
      </c>
      <c r="D59" s="79" t="s">
        <v>25</v>
      </c>
      <c r="E59" s="74"/>
      <c r="F59" s="74"/>
      <c r="G59" s="73" t="str">
        <f t="shared" si="14"/>
        <v/>
      </c>
      <c r="H59" s="7" t="str">
        <f t="shared" si="15"/>
        <v/>
      </c>
      <c r="I59" s="7" t="str">
        <f>IF(FERIEN!$G59="x",D59,"")</f>
        <v/>
      </c>
      <c r="J59" s="7"/>
      <c r="K59" s="12"/>
    </row>
    <row r="60" spans="2:12" ht="21" customHeight="1">
      <c r="B60" s="13" t="s">
        <v>34</v>
      </c>
      <c r="C60" s="75" t="s">
        <v>22</v>
      </c>
      <c r="D60" s="75" t="s">
        <v>23</v>
      </c>
      <c r="E60" s="75" t="s">
        <v>26</v>
      </c>
      <c r="F60" s="75" t="s">
        <v>26</v>
      </c>
      <c r="G60" s="76"/>
      <c r="H60" s="14" t="s">
        <v>24</v>
      </c>
      <c r="I60" s="14" t="s">
        <v>23</v>
      </c>
      <c r="J60" s="15" t="s">
        <v>26</v>
      </c>
      <c r="K60" s="6" t="s">
        <v>26</v>
      </c>
    </row>
    <row r="61" spans="2:12">
      <c r="B61" s="57" t="s">
        <v>42</v>
      </c>
      <c r="C61" s="71">
        <v>46307</v>
      </c>
      <c r="D61" s="71">
        <v>46319</v>
      </c>
      <c r="E61" s="71"/>
      <c r="F61" s="72"/>
      <c r="G61" s="73" t="str">
        <f>IF($G$60="x","x","")</f>
        <v/>
      </c>
      <c r="H61" s="7" t="str">
        <f>IF(G61="x",C61,"")</f>
        <v/>
      </c>
      <c r="I61" s="7" t="str">
        <f>IF(FERIEN!$G61="x",D61,"")</f>
        <v/>
      </c>
      <c r="J61" s="7" t="str">
        <f>IF(FERIEN!$G61="x",E61,"")</f>
        <v/>
      </c>
      <c r="K61" s="7"/>
    </row>
    <row r="62" spans="2:12">
      <c r="B62" s="58" t="s">
        <v>43</v>
      </c>
      <c r="C62" s="79" t="s">
        <v>25</v>
      </c>
      <c r="D62" s="79" t="s">
        <v>25</v>
      </c>
      <c r="E62" s="74"/>
      <c r="F62" s="74"/>
      <c r="G62" s="73" t="str">
        <f t="shared" ref="G62:G66" si="16">IF($G$60="x","x","")</f>
        <v/>
      </c>
      <c r="H62" s="7" t="str">
        <f t="shared" ref="H62:H66" si="17">IF(G62="x",C62,"")</f>
        <v/>
      </c>
      <c r="I62" s="7" t="str">
        <f>IF(FERIEN!$G62="x",D62,"")</f>
        <v/>
      </c>
      <c r="J62" s="7"/>
      <c r="K62" s="7"/>
    </row>
    <row r="63" spans="2:12">
      <c r="B63" s="57" t="s">
        <v>44</v>
      </c>
      <c r="C63" s="71" t="s">
        <v>25</v>
      </c>
      <c r="D63" s="71" t="s">
        <v>25</v>
      </c>
      <c r="E63" s="72"/>
      <c r="F63" s="72"/>
      <c r="G63" s="73" t="str">
        <f t="shared" si="16"/>
        <v/>
      </c>
      <c r="H63" s="7" t="str">
        <f t="shared" si="17"/>
        <v/>
      </c>
      <c r="I63" s="7" t="str">
        <f>IF(FERIEN!$G63="x",D63,"")</f>
        <v/>
      </c>
      <c r="J63" s="7"/>
      <c r="K63" s="7"/>
    </row>
    <row r="64" spans="2:12">
      <c r="B64" s="58" t="s">
        <v>45</v>
      </c>
      <c r="C64" s="79" t="s">
        <v>25</v>
      </c>
      <c r="D64" s="79" t="s">
        <v>25</v>
      </c>
      <c r="E64" s="79"/>
      <c r="F64" s="74"/>
      <c r="G64" s="73" t="str">
        <f t="shared" si="16"/>
        <v/>
      </c>
      <c r="H64" s="7" t="str">
        <f t="shared" si="17"/>
        <v/>
      </c>
      <c r="I64" s="7" t="str">
        <f>IF(FERIEN!$G64="x",D64,"")</f>
        <v/>
      </c>
      <c r="J64" s="7" t="str">
        <f>IF(FERIEN!$G64="x",E64,"")</f>
        <v/>
      </c>
      <c r="K64" s="7"/>
    </row>
    <row r="65" spans="2:11">
      <c r="B65" s="57" t="s">
        <v>46</v>
      </c>
      <c r="C65" s="71" t="s">
        <v>25</v>
      </c>
      <c r="D65" s="77" t="s">
        <v>25</v>
      </c>
      <c r="E65" s="71"/>
      <c r="F65" s="71"/>
      <c r="G65" s="73" t="str">
        <f t="shared" si="16"/>
        <v/>
      </c>
      <c r="H65" s="7" t="str">
        <f t="shared" si="17"/>
        <v/>
      </c>
      <c r="I65" s="7" t="str">
        <f>IF(FERIEN!$G65="x",D65,"")</f>
        <v/>
      </c>
      <c r="J65" s="7" t="str">
        <f>IF(FERIEN!$G65="x",E65,"")</f>
        <v/>
      </c>
      <c r="K65" s="7" t="str">
        <f>IF(FERIEN!$G65="x",F65,"")</f>
        <v/>
      </c>
    </row>
    <row r="66" spans="2:11" ht="15.75" thickBot="1">
      <c r="B66" s="58" t="s">
        <v>47</v>
      </c>
      <c r="C66" s="79" t="s">
        <v>25</v>
      </c>
      <c r="D66" s="79" t="s">
        <v>25</v>
      </c>
      <c r="E66" s="74"/>
      <c r="F66" s="74"/>
      <c r="G66" s="73" t="str">
        <f t="shared" si="16"/>
        <v/>
      </c>
      <c r="H66" s="7" t="str">
        <f t="shared" si="17"/>
        <v/>
      </c>
      <c r="I66" s="7" t="str">
        <f>IF(FERIEN!$G66="x",D66,"")</f>
        <v/>
      </c>
      <c r="J66" s="7"/>
      <c r="K66" s="7"/>
    </row>
    <row r="67" spans="2:11" ht="21" customHeight="1">
      <c r="B67" s="13" t="s">
        <v>35</v>
      </c>
      <c r="C67" s="75" t="s">
        <v>22</v>
      </c>
      <c r="D67" s="75" t="s">
        <v>23</v>
      </c>
      <c r="E67" s="75" t="s">
        <v>26</v>
      </c>
      <c r="F67" s="75" t="s">
        <v>26</v>
      </c>
      <c r="G67" s="76"/>
      <c r="H67" s="14" t="s">
        <v>24</v>
      </c>
      <c r="I67" s="14" t="s">
        <v>23</v>
      </c>
      <c r="J67" s="15" t="s">
        <v>26</v>
      </c>
      <c r="K67" s="6" t="s">
        <v>26</v>
      </c>
    </row>
    <row r="68" spans="2:11">
      <c r="B68" s="57" t="s">
        <v>42</v>
      </c>
      <c r="C68" s="71">
        <v>46312</v>
      </c>
      <c r="D68" s="71">
        <v>46326</v>
      </c>
      <c r="E68" s="72"/>
      <c r="F68" s="72"/>
      <c r="G68" s="73" t="str">
        <f>IF($G$67="x","x","")</f>
        <v/>
      </c>
      <c r="H68" s="7" t="str">
        <f>IF(G68="x",C68,"")</f>
        <v/>
      </c>
      <c r="I68" s="7" t="str">
        <f>IF(FERIEN!$G68="x",D68,"")</f>
        <v/>
      </c>
      <c r="J68" s="7"/>
      <c r="K68" s="9"/>
    </row>
    <row r="69" spans="2:11">
      <c r="B69" s="58" t="s">
        <v>43</v>
      </c>
      <c r="C69" s="79" t="s">
        <v>25</v>
      </c>
      <c r="D69" s="79" t="s">
        <v>25</v>
      </c>
      <c r="E69" s="74"/>
      <c r="F69" s="74"/>
      <c r="G69" s="73" t="str">
        <f t="shared" ref="G69:G73" si="18">IF($G$67="x","x","")</f>
        <v/>
      </c>
      <c r="H69" s="7" t="str">
        <f t="shared" ref="H69:H73" si="19">IF(G69="x",C69,"")</f>
        <v/>
      </c>
      <c r="I69" s="7" t="str">
        <f>IF(FERIEN!$G69="x",D69,"")</f>
        <v/>
      </c>
      <c r="J69" s="11"/>
      <c r="K69" s="12"/>
    </row>
    <row r="70" spans="2:11">
      <c r="B70" s="57" t="s">
        <v>44</v>
      </c>
      <c r="C70" s="77" t="s">
        <v>25</v>
      </c>
      <c r="D70" s="77" t="s">
        <v>25</v>
      </c>
      <c r="E70" s="72"/>
      <c r="F70" s="72"/>
      <c r="G70" s="73" t="str">
        <f t="shared" si="18"/>
        <v/>
      </c>
      <c r="H70" s="7" t="str">
        <f t="shared" si="19"/>
        <v/>
      </c>
      <c r="I70" s="7" t="str">
        <f>IF(FERIEN!$G70="x",D70,"")</f>
        <v/>
      </c>
      <c r="J70" s="8"/>
      <c r="K70" s="9"/>
    </row>
    <row r="71" spans="2:11">
      <c r="B71" s="58" t="s">
        <v>45</v>
      </c>
      <c r="C71" s="79" t="s">
        <v>25</v>
      </c>
      <c r="D71" s="79" t="s">
        <v>25</v>
      </c>
      <c r="E71" s="74"/>
      <c r="F71" s="74"/>
      <c r="G71" s="73" t="str">
        <f t="shared" si="18"/>
        <v/>
      </c>
      <c r="H71" s="7" t="str">
        <f t="shared" si="19"/>
        <v/>
      </c>
      <c r="I71" s="7" t="str">
        <f>IF(FERIEN!$G71="x",D71,"")</f>
        <v/>
      </c>
      <c r="J71" s="11"/>
      <c r="K71" s="12"/>
    </row>
    <row r="72" spans="2:11">
      <c r="B72" s="57" t="s">
        <v>46</v>
      </c>
      <c r="C72" s="71" t="s">
        <v>25</v>
      </c>
      <c r="D72" s="77" t="s">
        <v>25</v>
      </c>
      <c r="E72" s="72"/>
      <c r="F72" s="72"/>
      <c r="G72" s="73" t="str">
        <f t="shared" si="18"/>
        <v/>
      </c>
      <c r="H72" s="7" t="str">
        <f t="shared" si="19"/>
        <v/>
      </c>
      <c r="I72" s="7" t="str">
        <f>IF(FERIEN!$G72="x",D72,"")</f>
        <v/>
      </c>
      <c r="J72" s="8"/>
      <c r="K72" s="9"/>
    </row>
    <row r="73" spans="2:11" ht="15.75" thickBot="1">
      <c r="B73" s="58" t="s">
        <v>47</v>
      </c>
      <c r="C73" s="79" t="s">
        <v>25</v>
      </c>
      <c r="D73" s="79" t="s">
        <v>25</v>
      </c>
      <c r="E73" s="74"/>
      <c r="F73" s="74"/>
      <c r="G73" s="73" t="str">
        <f t="shared" si="18"/>
        <v/>
      </c>
      <c r="H73" s="7" t="str">
        <f t="shared" si="19"/>
        <v/>
      </c>
      <c r="I73" s="7" t="str">
        <f>IF(FERIEN!$G73="x",D73,"")</f>
        <v/>
      </c>
      <c r="J73" s="11"/>
      <c r="K73" s="12"/>
    </row>
    <row r="74" spans="2:11" ht="21" customHeight="1">
      <c r="B74" s="13" t="s">
        <v>36</v>
      </c>
      <c r="C74" s="75" t="s">
        <v>22</v>
      </c>
      <c r="D74" s="75" t="s">
        <v>23</v>
      </c>
      <c r="E74" s="75" t="s">
        <v>26</v>
      </c>
      <c r="F74" s="75" t="s">
        <v>26</v>
      </c>
      <c r="G74" s="76"/>
      <c r="H74" s="14" t="s">
        <v>24</v>
      </c>
      <c r="I74" s="14" t="s">
        <v>23</v>
      </c>
      <c r="J74" s="15" t="s">
        <v>26</v>
      </c>
      <c r="K74" s="6" t="s">
        <v>26</v>
      </c>
    </row>
    <row r="75" spans="2:11">
      <c r="B75" s="57" t="s">
        <v>42</v>
      </c>
      <c r="C75" s="71">
        <v>46300</v>
      </c>
      <c r="D75" s="71">
        <v>46311</v>
      </c>
      <c r="E75" s="72"/>
      <c r="F75" s="72"/>
      <c r="G75" s="73" t="str">
        <f>IF($G$74="x","x","")</f>
        <v/>
      </c>
      <c r="H75" s="10" t="str">
        <f t="shared" ref="H75:H80" si="20">IF(G75="x",C75,"")</f>
        <v/>
      </c>
      <c r="I75" s="10" t="str">
        <f>IF(FERIEN!$G75="x",D75,"")</f>
        <v/>
      </c>
      <c r="J75" s="7"/>
      <c r="K75" s="9"/>
    </row>
    <row r="76" spans="2:11">
      <c r="B76" s="58" t="s">
        <v>43</v>
      </c>
      <c r="C76" s="79" t="s">
        <v>25</v>
      </c>
      <c r="D76" s="79" t="s">
        <v>25</v>
      </c>
      <c r="E76" s="74"/>
      <c r="F76" s="74"/>
      <c r="G76" s="73" t="str">
        <f t="shared" ref="G76:G80" si="21">IF($G$74="x","x","")</f>
        <v/>
      </c>
      <c r="H76" s="10" t="str">
        <f t="shared" si="20"/>
        <v/>
      </c>
      <c r="I76" s="10" t="str">
        <f>IF(FERIEN!$G76="x",D76,"")</f>
        <v/>
      </c>
      <c r="J76" s="11"/>
      <c r="K76" s="12"/>
    </row>
    <row r="77" spans="2:11">
      <c r="B77" s="57" t="s">
        <v>44</v>
      </c>
      <c r="C77" s="77" t="s">
        <v>25</v>
      </c>
      <c r="D77" s="77" t="s">
        <v>25</v>
      </c>
      <c r="E77" s="72"/>
      <c r="F77" s="72"/>
      <c r="G77" s="73" t="str">
        <f t="shared" si="21"/>
        <v/>
      </c>
      <c r="H77" s="10" t="str">
        <f t="shared" si="20"/>
        <v/>
      </c>
      <c r="I77" s="10" t="str">
        <f>IF(FERIEN!$G77="x",D77,"")</f>
        <v/>
      </c>
      <c r="J77" s="8"/>
      <c r="K77" s="9"/>
    </row>
    <row r="78" spans="2:11">
      <c r="B78" s="58" t="s">
        <v>45</v>
      </c>
      <c r="C78" s="79" t="s">
        <v>25</v>
      </c>
      <c r="D78" s="79" t="s">
        <v>25</v>
      </c>
      <c r="E78" s="74"/>
      <c r="F78" s="74"/>
      <c r="G78" s="73" t="str">
        <f t="shared" si="21"/>
        <v/>
      </c>
      <c r="H78" s="10" t="str">
        <f t="shared" si="20"/>
        <v/>
      </c>
      <c r="I78" s="10" t="str">
        <f>IF(FERIEN!$G78="x",D78,"")</f>
        <v/>
      </c>
      <c r="J78" s="11"/>
      <c r="K78" s="12"/>
    </row>
    <row r="79" spans="2:11">
      <c r="B79" s="57" t="s">
        <v>46</v>
      </c>
      <c r="C79" s="77" t="s">
        <v>25</v>
      </c>
      <c r="D79" s="77" t="s">
        <v>25</v>
      </c>
      <c r="E79" s="72"/>
      <c r="F79" s="72"/>
      <c r="G79" s="73" t="str">
        <f t="shared" si="21"/>
        <v/>
      </c>
      <c r="H79" s="10" t="str">
        <f t="shared" si="20"/>
        <v/>
      </c>
      <c r="I79" s="10" t="str">
        <f>IF(FERIEN!$G79="x",D79,"")</f>
        <v/>
      </c>
      <c r="J79" s="8"/>
      <c r="K79" s="9"/>
    </row>
    <row r="80" spans="2:11" ht="15.75" thickBot="1">
      <c r="B80" s="58" t="s">
        <v>47</v>
      </c>
      <c r="C80" s="79" t="s">
        <v>25</v>
      </c>
      <c r="D80" s="79" t="s">
        <v>25</v>
      </c>
      <c r="E80" s="74"/>
      <c r="F80" s="74"/>
      <c r="G80" s="73" t="str">
        <f t="shared" si="21"/>
        <v/>
      </c>
      <c r="H80" s="10" t="str">
        <f t="shared" si="20"/>
        <v/>
      </c>
      <c r="I80" s="10" t="str">
        <f>IF(FERIEN!$G80="x",D80,"")</f>
        <v/>
      </c>
      <c r="J80" s="11"/>
      <c r="K80" s="12"/>
    </row>
    <row r="81" spans="2:11" ht="21" customHeight="1">
      <c r="B81" s="13" t="s">
        <v>37</v>
      </c>
      <c r="C81" s="75" t="s">
        <v>22</v>
      </c>
      <c r="D81" s="75" t="s">
        <v>23</v>
      </c>
      <c r="E81" s="75" t="s">
        <v>26</v>
      </c>
      <c r="F81" s="75" t="s">
        <v>26</v>
      </c>
      <c r="G81" s="76"/>
      <c r="H81" s="14" t="s">
        <v>24</v>
      </c>
      <c r="I81" s="14" t="s">
        <v>23</v>
      </c>
      <c r="J81" s="15" t="s">
        <v>26</v>
      </c>
      <c r="K81" s="6" t="s">
        <v>26</v>
      </c>
    </row>
    <row r="82" spans="2:11">
      <c r="B82" s="57" t="s">
        <v>42</v>
      </c>
      <c r="C82" s="71">
        <v>46300</v>
      </c>
      <c r="D82" s="71">
        <v>46311</v>
      </c>
      <c r="E82" s="72"/>
      <c r="F82" s="72"/>
      <c r="G82" s="73" t="str">
        <f>IF($G$81="x","x","")</f>
        <v/>
      </c>
      <c r="H82" s="7" t="str">
        <f>IF(G82="x",C82,"")</f>
        <v/>
      </c>
      <c r="I82" s="7" t="str">
        <f>IF(FERIEN!$G82="x",D82,"")</f>
        <v/>
      </c>
      <c r="J82" s="7"/>
      <c r="K82" s="9"/>
    </row>
    <row r="83" spans="2:11">
      <c r="B83" s="58" t="s">
        <v>43</v>
      </c>
      <c r="C83" s="79" t="s">
        <v>25</v>
      </c>
      <c r="D83" s="79" t="s">
        <v>25</v>
      </c>
      <c r="E83" s="74"/>
      <c r="F83" s="74"/>
      <c r="G83" s="73" t="str">
        <f t="shared" ref="G83:G87" si="22">IF($G$81="x","x","")</f>
        <v/>
      </c>
      <c r="H83" s="7" t="str">
        <f t="shared" ref="H83:H87" si="23">IF(G83="x",C83,"")</f>
        <v/>
      </c>
      <c r="I83" s="7" t="str">
        <f>IF(FERIEN!$G83="x",D83,"")</f>
        <v/>
      </c>
      <c r="J83" s="11"/>
      <c r="K83" s="12"/>
    </row>
    <row r="84" spans="2:11">
      <c r="B84" s="57" t="s">
        <v>44</v>
      </c>
      <c r="C84" s="71" t="s">
        <v>25</v>
      </c>
      <c r="D84" s="71" t="s">
        <v>25</v>
      </c>
      <c r="E84" s="72"/>
      <c r="F84" s="72"/>
      <c r="G84" s="73" t="str">
        <f t="shared" si="22"/>
        <v/>
      </c>
      <c r="H84" s="7" t="str">
        <f t="shared" si="23"/>
        <v/>
      </c>
      <c r="I84" s="7" t="str">
        <f>IF(FERIEN!$G84="x",D84,"")</f>
        <v/>
      </c>
      <c r="J84" s="8"/>
      <c r="K84" s="9"/>
    </row>
    <row r="85" spans="2:11">
      <c r="B85" s="58" t="s">
        <v>45</v>
      </c>
      <c r="C85" s="79" t="s">
        <v>25</v>
      </c>
      <c r="D85" s="79" t="s">
        <v>25</v>
      </c>
      <c r="E85" s="74"/>
      <c r="F85" s="74"/>
      <c r="G85" s="73" t="str">
        <f t="shared" si="22"/>
        <v/>
      </c>
      <c r="H85" s="7" t="str">
        <f t="shared" si="23"/>
        <v/>
      </c>
      <c r="I85" s="7" t="str">
        <f>IF(FERIEN!$G85="x",D85,"")</f>
        <v/>
      </c>
      <c r="J85" s="11"/>
      <c r="K85" s="12"/>
    </row>
    <row r="86" spans="2:11">
      <c r="B86" s="57" t="s">
        <v>46</v>
      </c>
      <c r="C86" s="77" t="s">
        <v>25</v>
      </c>
      <c r="D86" s="77" t="s">
        <v>25</v>
      </c>
      <c r="E86" s="72"/>
      <c r="F86" s="72"/>
      <c r="G86" s="73" t="str">
        <f t="shared" si="22"/>
        <v/>
      </c>
      <c r="H86" s="7" t="str">
        <f t="shared" si="23"/>
        <v/>
      </c>
      <c r="I86" s="7" t="str">
        <f>IF(FERIEN!$G86="x",D86,"")</f>
        <v/>
      </c>
      <c r="J86" s="8"/>
      <c r="K86" s="9"/>
    </row>
    <row r="87" spans="2:11" ht="15.75" thickBot="1">
      <c r="B87" s="58" t="s">
        <v>47</v>
      </c>
      <c r="C87" s="79" t="s">
        <v>25</v>
      </c>
      <c r="D87" s="79" t="s">
        <v>25</v>
      </c>
      <c r="E87" s="74"/>
      <c r="F87" s="74"/>
      <c r="G87" s="73" t="str">
        <f t="shared" si="22"/>
        <v/>
      </c>
      <c r="H87" s="7" t="str">
        <f t="shared" si="23"/>
        <v/>
      </c>
      <c r="I87" s="7" t="str">
        <f>IF(FERIEN!$G87="x",D87,"")</f>
        <v/>
      </c>
      <c r="J87" s="11"/>
      <c r="K87" s="12"/>
    </row>
    <row r="88" spans="2:11" ht="21" customHeight="1">
      <c r="B88" s="13" t="s">
        <v>38</v>
      </c>
      <c r="C88" s="75" t="s">
        <v>22</v>
      </c>
      <c r="D88" s="75" t="s">
        <v>23</v>
      </c>
      <c r="E88" s="75" t="s">
        <v>26</v>
      </c>
      <c r="F88" s="75" t="s">
        <v>26</v>
      </c>
      <c r="G88" s="76"/>
      <c r="H88" s="14" t="s">
        <v>24</v>
      </c>
      <c r="I88" s="14" t="s">
        <v>23</v>
      </c>
      <c r="J88" s="15" t="s">
        <v>26</v>
      </c>
      <c r="K88" s="6" t="s">
        <v>26</v>
      </c>
    </row>
    <row r="89" spans="2:11">
      <c r="B89" s="57" t="s">
        <v>42</v>
      </c>
      <c r="C89" s="71">
        <v>46307</v>
      </c>
      <c r="D89" s="71">
        <v>46319</v>
      </c>
      <c r="E89" s="72"/>
      <c r="F89" s="72"/>
      <c r="G89" s="73" t="str">
        <f>IF($G$88="x","x","")</f>
        <v/>
      </c>
      <c r="H89" s="7" t="str">
        <f>IF(G89="x",C89,"")</f>
        <v/>
      </c>
      <c r="I89" s="7" t="str">
        <f>IF(FERIEN!$G89="x",D89,"")</f>
        <v/>
      </c>
      <c r="J89" s="7"/>
      <c r="K89" s="9"/>
    </row>
    <row r="90" spans="2:11">
      <c r="B90" s="58" t="s">
        <v>43</v>
      </c>
      <c r="C90" s="79" t="s">
        <v>25</v>
      </c>
      <c r="D90" s="79" t="s">
        <v>25</v>
      </c>
      <c r="E90" s="74"/>
      <c r="F90" s="74"/>
      <c r="G90" s="73" t="str">
        <f t="shared" ref="G90:G94" si="24">IF($G$88="x","x","")</f>
        <v/>
      </c>
      <c r="H90" s="7" t="str">
        <f t="shared" ref="H90:H94" si="25">IF(G90="x",C90,"")</f>
        <v/>
      </c>
      <c r="I90" s="7" t="str">
        <f>IF(FERIEN!$G90="x",D90,"")</f>
        <v/>
      </c>
      <c r="J90" s="7"/>
      <c r="K90" s="12"/>
    </row>
    <row r="91" spans="2:11">
      <c r="B91" s="57" t="s">
        <v>44</v>
      </c>
      <c r="C91" s="71" t="s">
        <v>25</v>
      </c>
      <c r="D91" s="71" t="s">
        <v>25</v>
      </c>
      <c r="E91" s="72"/>
      <c r="F91" s="72"/>
      <c r="G91" s="73" t="str">
        <f t="shared" si="24"/>
        <v/>
      </c>
      <c r="H91" s="7" t="str">
        <f t="shared" si="25"/>
        <v/>
      </c>
      <c r="I91" s="7" t="str">
        <f>IF(FERIEN!$G91="x",D91,"")</f>
        <v/>
      </c>
      <c r="J91" s="7"/>
      <c r="K91" s="9"/>
    </row>
    <row r="92" spans="2:11">
      <c r="B92" s="58" t="s">
        <v>45</v>
      </c>
      <c r="C92" s="79" t="s">
        <v>25</v>
      </c>
      <c r="D92" s="79" t="s">
        <v>25</v>
      </c>
      <c r="E92" s="79"/>
      <c r="F92" s="74"/>
      <c r="G92" s="73" t="str">
        <f t="shared" si="24"/>
        <v/>
      </c>
      <c r="H92" s="7" t="str">
        <f t="shared" si="25"/>
        <v/>
      </c>
      <c r="I92" s="7" t="str">
        <f>IF(FERIEN!$G92="x",D92,"")</f>
        <v/>
      </c>
      <c r="J92" s="7" t="str">
        <f>IF(FERIEN!$G92="x",E92,"")</f>
        <v/>
      </c>
      <c r="K92" s="12"/>
    </row>
    <row r="93" spans="2:11">
      <c r="B93" s="57" t="s">
        <v>46</v>
      </c>
      <c r="C93" s="72" t="s">
        <v>25</v>
      </c>
      <c r="D93" s="72" t="s">
        <v>25</v>
      </c>
      <c r="E93" s="72"/>
      <c r="F93" s="72"/>
      <c r="G93" s="73" t="str">
        <f t="shared" si="24"/>
        <v/>
      </c>
      <c r="H93" s="7" t="str">
        <f t="shared" si="25"/>
        <v/>
      </c>
      <c r="I93" s="7" t="str">
        <f>IF(FERIEN!$G93="x",D93,"")</f>
        <v/>
      </c>
      <c r="J93" s="7"/>
      <c r="K93" s="9"/>
    </row>
    <row r="94" spans="2:11" ht="15.75" thickBot="1">
      <c r="B94" s="58" t="s">
        <v>47</v>
      </c>
      <c r="C94" s="79" t="s">
        <v>25</v>
      </c>
      <c r="D94" s="79" t="s">
        <v>25</v>
      </c>
      <c r="E94" s="74"/>
      <c r="F94" s="74"/>
      <c r="G94" s="73" t="str">
        <f t="shared" si="24"/>
        <v/>
      </c>
      <c r="H94" s="7" t="str">
        <f t="shared" si="25"/>
        <v/>
      </c>
      <c r="I94" s="7" t="str">
        <f>IF(FERIEN!$G94="x",D94,"")</f>
        <v/>
      </c>
      <c r="J94" s="7"/>
      <c r="K94" s="12"/>
    </row>
    <row r="95" spans="2:11" ht="21" customHeight="1">
      <c r="B95" s="13" t="s">
        <v>39</v>
      </c>
      <c r="C95" s="75" t="s">
        <v>22</v>
      </c>
      <c r="D95" s="75" t="s">
        <v>23</v>
      </c>
      <c r="E95" s="75" t="s">
        <v>26</v>
      </c>
      <c r="F95" s="75" t="s">
        <v>26</v>
      </c>
      <c r="G95" s="76"/>
      <c r="H95" s="14" t="s">
        <v>24</v>
      </c>
      <c r="I95" s="14" t="s">
        <v>23</v>
      </c>
      <c r="J95" s="15" t="s">
        <v>26</v>
      </c>
      <c r="K95" s="6" t="s">
        <v>26</v>
      </c>
    </row>
    <row r="96" spans="2:11">
      <c r="B96" s="57" t="s">
        <v>42</v>
      </c>
      <c r="C96" s="71">
        <v>46314</v>
      </c>
      <c r="D96" s="71">
        <v>46325</v>
      </c>
      <c r="E96" s="71"/>
      <c r="F96" s="72"/>
      <c r="G96" s="73" t="str">
        <f>IF($G$95="x","x","")</f>
        <v/>
      </c>
      <c r="H96" s="7" t="str">
        <f>IF(G96="x",C96,"")</f>
        <v/>
      </c>
      <c r="I96" s="7" t="str">
        <f>IF(FERIEN!$G96="x",D96,"")</f>
        <v/>
      </c>
      <c r="J96" s="7" t="str">
        <f>IF(FERIEN!$G96="x",E96,"")</f>
        <v/>
      </c>
      <c r="K96" s="9"/>
    </row>
    <row r="97" spans="2:11">
      <c r="B97" s="58" t="s">
        <v>43</v>
      </c>
      <c r="C97" s="79" t="s">
        <v>25</v>
      </c>
      <c r="D97" s="79" t="s">
        <v>25</v>
      </c>
      <c r="E97" s="74"/>
      <c r="F97" s="74"/>
      <c r="G97" s="73" t="str">
        <f t="shared" ref="G97:G101" si="26">IF($G$95="x","x","")</f>
        <v/>
      </c>
      <c r="H97" s="7" t="str">
        <f t="shared" ref="H97:H101" si="27">IF(G97="x",C97,"")</f>
        <v/>
      </c>
      <c r="I97" s="7" t="str">
        <f>IF(FERIEN!$G97="x",D97,"")</f>
        <v/>
      </c>
      <c r="J97" s="11"/>
      <c r="K97" s="12"/>
    </row>
    <row r="98" spans="2:11">
      <c r="B98" s="57" t="s">
        <v>44</v>
      </c>
      <c r="C98" s="71" t="s">
        <v>25</v>
      </c>
      <c r="D98" s="71" t="s">
        <v>25</v>
      </c>
      <c r="E98" s="72"/>
      <c r="F98" s="72"/>
      <c r="G98" s="73" t="str">
        <f t="shared" si="26"/>
        <v/>
      </c>
      <c r="H98" s="7" t="str">
        <f t="shared" si="27"/>
        <v/>
      </c>
      <c r="I98" s="7" t="str">
        <f>IF(FERIEN!$G98="x",D98,"")</f>
        <v/>
      </c>
      <c r="J98" s="8"/>
      <c r="K98" s="9"/>
    </row>
    <row r="99" spans="2:11">
      <c r="B99" s="58" t="s">
        <v>45</v>
      </c>
      <c r="C99" s="79" t="s">
        <v>25</v>
      </c>
      <c r="D99" s="79" t="s">
        <v>25</v>
      </c>
      <c r="E99" s="74"/>
      <c r="F99" s="74"/>
      <c r="G99" s="73" t="str">
        <f t="shared" si="26"/>
        <v/>
      </c>
      <c r="H99" s="7" t="str">
        <f t="shared" si="27"/>
        <v/>
      </c>
      <c r="I99" s="7" t="str">
        <f>IF(FERIEN!$G99="x",D99,"")</f>
        <v/>
      </c>
      <c r="J99" s="11"/>
      <c r="K99" s="12"/>
    </row>
    <row r="100" spans="2:11">
      <c r="B100" s="57" t="s">
        <v>46</v>
      </c>
      <c r="C100" s="71" t="s">
        <v>25</v>
      </c>
      <c r="D100" s="72" t="s">
        <v>25</v>
      </c>
      <c r="E100" s="72"/>
      <c r="F100" s="72"/>
      <c r="G100" s="73" t="str">
        <f t="shared" si="26"/>
        <v/>
      </c>
      <c r="H100" s="7" t="str">
        <f t="shared" si="27"/>
        <v/>
      </c>
      <c r="I100" s="7" t="str">
        <f>IF(FERIEN!$G100="x",D100,"")</f>
        <v/>
      </c>
      <c r="J100" s="8"/>
      <c r="K100" s="9"/>
    </row>
    <row r="101" spans="2:11" ht="15.75" thickBot="1">
      <c r="B101" s="58" t="s">
        <v>47</v>
      </c>
      <c r="C101" s="79" t="s">
        <v>25</v>
      </c>
      <c r="D101" s="79" t="s">
        <v>25</v>
      </c>
      <c r="E101" s="74"/>
      <c r="F101" s="74"/>
      <c r="G101" s="73" t="str">
        <f t="shared" si="26"/>
        <v/>
      </c>
      <c r="H101" s="7" t="str">
        <f t="shared" si="27"/>
        <v/>
      </c>
      <c r="I101" s="7" t="str">
        <f>IF(FERIEN!$G101="x",D101,"")</f>
        <v/>
      </c>
      <c r="J101" s="11"/>
      <c r="K101" s="12"/>
    </row>
    <row r="102" spans="2:11" ht="21" customHeight="1">
      <c r="B102" s="13" t="s">
        <v>40</v>
      </c>
      <c r="C102" s="75" t="s">
        <v>22</v>
      </c>
      <c r="D102" s="75" t="s">
        <v>23</v>
      </c>
      <c r="E102" s="75" t="s">
        <v>26</v>
      </c>
      <c r="F102" s="75" t="s">
        <v>26</v>
      </c>
      <c r="G102" s="76"/>
      <c r="H102" s="14" t="s">
        <v>24</v>
      </c>
      <c r="I102" s="14" t="s">
        <v>23</v>
      </c>
      <c r="J102" s="15" t="s">
        <v>26</v>
      </c>
      <c r="K102" s="6" t="s">
        <v>26</v>
      </c>
    </row>
    <row r="103" spans="2:11">
      <c r="B103" s="57" t="s">
        <v>42</v>
      </c>
      <c r="C103" s="71">
        <v>46307</v>
      </c>
      <c r="D103" s="71">
        <v>46319</v>
      </c>
      <c r="E103" s="71"/>
      <c r="F103" s="72"/>
      <c r="G103" s="73" t="str">
        <f>IF($G$102="x","x","")</f>
        <v/>
      </c>
      <c r="H103" s="7" t="str">
        <f>IF(G103="x",C103,"")</f>
        <v/>
      </c>
      <c r="I103" s="7" t="str">
        <f>IF(FERIEN!$G103="x",D103,"")</f>
        <v/>
      </c>
      <c r="J103" s="7"/>
      <c r="K103" s="9"/>
    </row>
    <row r="104" spans="2:11">
      <c r="B104" s="58" t="s">
        <v>43</v>
      </c>
      <c r="C104" s="79" t="s">
        <v>25</v>
      </c>
      <c r="D104" s="79" t="s">
        <v>25</v>
      </c>
      <c r="E104" s="74"/>
      <c r="F104" s="74"/>
      <c r="G104" s="73" t="str">
        <f t="shared" ref="G104:G108" si="28">IF($G$102="x","x","")</f>
        <v/>
      </c>
      <c r="H104" s="7" t="str">
        <f t="shared" ref="H104:H108" si="29">IF(G104="x",C104,"")</f>
        <v/>
      </c>
      <c r="I104" s="7" t="str">
        <f>IF(FERIEN!$G104="x",D104,"")</f>
        <v/>
      </c>
      <c r="J104" s="11"/>
      <c r="K104" s="12"/>
    </row>
    <row r="105" spans="2:11">
      <c r="B105" s="57" t="s">
        <v>44</v>
      </c>
      <c r="C105" s="71" t="s">
        <v>25</v>
      </c>
      <c r="D105" s="77" t="s">
        <v>25</v>
      </c>
      <c r="E105" s="72"/>
      <c r="F105" s="72"/>
      <c r="G105" s="73" t="str">
        <f t="shared" si="28"/>
        <v/>
      </c>
      <c r="H105" s="7" t="str">
        <f t="shared" si="29"/>
        <v/>
      </c>
      <c r="I105" s="7" t="str">
        <f>IF(FERIEN!$G105="x",D105,"")</f>
        <v/>
      </c>
      <c r="J105" s="8"/>
      <c r="K105" s="9"/>
    </row>
    <row r="106" spans="2:11">
      <c r="B106" s="58" t="s">
        <v>45</v>
      </c>
      <c r="C106" s="79" t="s">
        <v>25</v>
      </c>
      <c r="D106" s="79" t="s">
        <v>25</v>
      </c>
      <c r="E106" s="79"/>
      <c r="F106" s="74"/>
      <c r="G106" s="73" t="str">
        <f t="shared" si="28"/>
        <v/>
      </c>
      <c r="H106" s="7" t="str">
        <f t="shared" si="29"/>
        <v/>
      </c>
      <c r="I106" s="7" t="str">
        <f>IF(FERIEN!$G106="x",D106,"")</f>
        <v/>
      </c>
      <c r="J106" s="11"/>
      <c r="K106" s="12"/>
    </row>
    <row r="107" spans="2:11">
      <c r="B107" s="57" t="s">
        <v>46</v>
      </c>
      <c r="C107" s="71" t="s">
        <v>25</v>
      </c>
      <c r="D107" s="77" t="s">
        <v>25</v>
      </c>
      <c r="E107" s="72"/>
      <c r="F107" s="72"/>
      <c r="G107" s="73" t="str">
        <f t="shared" si="28"/>
        <v/>
      </c>
      <c r="H107" s="7" t="str">
        <f t="shared" si="29"/>
        <v/>
      </c>
      <c r="I107" s="7" t="str">
        <f>IF(FERIEN!$G107="x",D107,"")</f>
        <v/>
      </c>
      <c r="J107" s="8"/>
      <c r="K107" s="9"/>
    </row>
    <row r="108" spans="2:11" ht="15.75" thickBot="1">
      <c r="B108" s="58" t="s">
        <v>47</v>
      </c>
      <c r="C108" s="79" t="s">
        <v>25</v>
      </c>
      <c r="D108" s="79" t="s">
        <v>25</v>
      </c>
      <c r="E108" s="74"/>
      <c r="F108" s="74"/>
      <c r="G108" s="73" t="str">
        <f t="shared" si="28"/>
        <v/>
      </c>
      <c r="H108" s="7" t="str">
        <f t="shared" si="29"/>
        <v/>
      </c>
      <c r="I108" s="7" t="str">
        <f>IF(FERIEN!$G108="x",D108,"")</f>
        <v/>
      </c>
      <c r="J108" s="11"/>
      <c r="K108" s="12"/>
    </row>
    <row r="109" spans="2:11" ht="21" customHeight="1">
      <c r="B109" s="13" t="s">
        <v>41</v>
      </c>
      <c r="C109" s="75" t="s">
        <v>22</v>
      </c>
      <c r="D109" s="75" t="s">
        <v>23</v>
      </c>
      <c r="E109" s="75" t="s">
        <v>26</v>
      </c>
      <c r="F109" s="75" t="s">
        <v>26</v>
      </c>
      <c r="G109" s="76"/>
      <c r="H109" s="14" t="s">
        <v>24</v>
      </c>
      <c r="I109" s="14" t="s">
        <v>23</v>
      </c>
      <c r="J109" s="15" t="s">
        <v>26</v>
      </c>
      <c r="K109" s="6" t="s">
        <v>26</v>
      </c>
    </row>
    <row r="110" spans="2:11">
      <c r="B110" s="57" t="s">
        <v>42</v>
      </c>
      <c r="C110" s="71">
        <v>46307</v>
      </c>
      <c r="D110" s="71">
        <v>46319</v>
      </c>
      <c r="E110" s="72"/>
      <c r="F110" s="72"/>
      <c r="G110" s="73" t="str">
        <f>IF($G$109="x","x","")</f>
        <v/>
      </c>
      <c r="H110" s="7" t="str">
        <f>IF(G110="x",C110,"")</f>
        <v/>
      </c>
      <c r="I110" s="7" t="str">
        <f>IF(FERIEN!$G110="x",D110,"")</f>
        <v/>
      </c>
      <c r="J110" s="7"/>
      <c r="K110" s="9"/>
    </row>
    <row r="111" spans="2:11">
      <c r="B111" s="58" t="s">
        <v>43</v>
      </c>
      <c r="C111" s="79" t="s">
        <v>25</v>
      </c>
      <c r="D111" s="79" t="s">
        <v>25</v>
      </c>
      <c r="E111" s="74"/>
      <c r="F111" s="74"/>
      <c r="G111" s="73" t="str">
        <f t="shared" ref="G111:G115" si="30">IF($G$109="x","x","")</f>
        <v/>
      </c>
      <c r="H111" s="7" t="str">
        <f t="shared" ref="H111:H115" si="31">IF(G111="x",C111,"")</f>
        <v/>
      </c>
      <c r="I111" s="7" t="str">
        <f>IF(FERIEN!$G111="x",D111,"")</f>
        <v/>
      </c>
      <c r="J111" s="11"/>
      <c r="K111" s="12"/>
    </row>
    <row r="112" spans="2:11">
      <c r="B112" s="57" t="s">
        <v>44</v>
      </c>
      <c r="C112" s="71" t="s">
        <v>25</v>
      </c>
      <c r="D112" s="71" t="s">
        <v>25</v>
      </c>
      <c r="E112" s="72"/>
      <c r="F112" s="72"/>
      <c r="G112" s="73" t="str">
        <f t="shared" si="30"/>
        <v/>
      </c>
      <c r="H112" s="7" t="str">
        <f t="shared" si="31"/>
        <v/>
      </c>
      <c r="I112" s="7" t="str">
        <f>IF(FERIEN!$G112="x",D112,"")</f>
        <v/>
      </c>
      <c r="J112" s="8"/>
      <c r="K112" s="9"/>
    </row>
    <row r="113" spans="2:11">
      <c r="B113" s="58" t="s">
        <v>45</v>
      </c>
      <c r="C113" s="79" t="s">
        <v>25</v>
      </c>
      <c r="D113" s="79" t="s">
        <v>25</v>
      </c>
      <c r="E113" s="74"/>
      <c r="F113" s="74"/>
      <c r="G113" s="73" t="str">
        <f t="shared" si="30"/>
        <v/>
      </c>
      <c r="H113" s="7" t="str">
        <f t="shared" si="31"/>
        <v/>
      </c>
      <c r="I113" s="7" t="str">
        <f>IF(FERIEN!$G113="x",D113,"")</f>
        <v/>
      </c>
      <c r="J113" s="11"/>
      <c r="K113" s="12"/>
    </row>
    <row r="114" spans="2:11">
      <c r="B114" s="57" t="s">
        <v>46</v>
      </c>
      <c r="C114" s="71" t="s">
        <v>25</v>
      </c>
      <c r="D114" s="77" t="s">
        <v>25</v>
      </c>
      <c r="E114" s="72"/>
      <c r="F114" s="72"/>
      <c r="G114" s="73" t="str">
        <f t="shared" si="30"/>
        <v/>
      </c>
      <c r="H114" s="7" t="str">
        <f t="shared" si="31"/>
        <v/>
      </c>
      <c r="I114" s="7" t="str">
        <f>IF(FERIEN!$G114="x",D114,"")</f>
        <v/>
      </c>
      <c r="J114" s="8"/>
      <c r="K114" s="9"/>
    </row>
    <row r="115" spans="2:11">
      <c r="B115" s="59" t="s">
        <v>47</v>
      </c>
      <c r="C115" s="79" t="s">
        <v>25</v>
      </c>
      <c r="D115" s="79" t="s">
        <v>25</v>
      </c>
      <c r="E115" s="74"/>
      <c r="F115" s="74"/>
      <c r="G115" s="73" t="str">
        <f t="shared" si="30"/>
        <v/>
      </c>
      <c r="H115" s="7" t="str">
        <f t="shared" si="31"/>
        <v/>
      </c>
      <c r="I115" s="7" t="str">
        <f>IF(FERIEN!$G115="x",D115,"")</f>
        <v/>
      </c>
      <c r="J115" s="16"/>
      <c r="K115" s="17"/>
    </row>
  </sheetData>
  <sheetProtection algorithmName="SHA-512" hashValue="HUDxasFrDBu+jwzdufAu08CY/eJTfksZecG7WIqtt2WzcN7CwXh8OUZ6AIJBIggpP/NRl5KhK8ODB8QgmUogAw==" saltValue="8ey+5uPYmnZY/zY66lwYcw==" spinCount="100000" sheet="1" objects="1" scenarios="1"/>
  <mergeCells count="4">
    <mergeCell ref="A1:A1048576"/>
    <mergeCell ref="B1:K1"/>
    <mergeCell ref="E2:F2"/>
    <mergeCell ref="B3:G3"/>
  </mergeCells>
  <phoneticPr fontId="9" type="noConversion"/>
  <pageMargins left="1.04" right="0.25" top="0.23" bottom="1.08" header="0.18" footer="0.2"/>
  <pageSetup paperSize="9" scale="81" fitToWidth="0" fitToHeight="2"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7390C-9190-41BA-9CD5-985F83388974}">
  <sheetPr>
    <tabColor rgb="FF92D050"/>
  </sheetPr>
  <dimension ref="A1:U58"/>
  <sheetViews>
    <sheetView showGridLines="0" workbookViewId="0">
      <pane ySplit="1" topLeftCell="A2" activePane="bottomLeft" state="frozen"/>
      <selection pane="bottomLeft" activeCell="F18" sqref="F18"/>
    </sheetView>
  </sheetViews>
  <sheetFormatPr baseColWidth="10" defaultColWidth="11.42578125" defaultRowHeight="16.5"/>
  <cols>
    <col min="1" max="1" width="14.42578125" style="40" customWidth="1"/>
    <col min="2" max="2" width="12.7109375" style="41" hidden="1" customWidth="1"/>
    <col min="3" max="3" width="6.85546875" style="56" customWidth="1"/>
    <col min="4" max="4" width="18.7109375" style="40" customWidth="1"/>
    <col min="5" max="5" width="43.28515625" style="31" bestFit="1" customWidth="1"/>
    <col min="6" max="6" width="14.28515625" style="31" customWidth="1"/>
    <col min="7" max="7" width="13" style="31" hidden="1" customWidth="1"/>
    <col min="8" max="8" width="3.28515625" style="30" customWidth="1"/>
    <col min="9" max="9" width="7.5703125" style="31" customWidth="1"/>
    <col min="10" max="10" width="11.42578125" style="31"/>
    <col min="11" max="11" width="4.28515625" style="31" customWidth="1"/>
    <col min="12" max="12" width="3.28515625" style="31" customWidth="1"/>
    <col min="13" max="13" width="11.42578125" style="31" hidden="1" customWidth="1"/>
    <col min="14" max="14" width="11.5703125" style="31" hidden="1" customWidth="1"/>
    <col min="15" max="16" width="16.85546875" style="31" hidden="1" customWidth="1"/>
    <col min="17" max="17" width="11.42578125" style="31" hidden="1" customWidth="1"/>
    <col min="18" max="18" width="7.5703125" style="31" customWidth="1"/>
    <col min="19" max="19" width="11.42578125" style="31"/>
    <col min="20" max="20" width="3.28515625" style="31" customWidth="1"/>
    <col min="21" max="21" width="11.42578125" style="31"/>
    <col min="22" max="23" width="11.42578125" style="30"/>
    <col min="24" max="24" width="13.7109375" style="30" customWidth="1"/>
    <col min="25" max="16384" width="11.42578125" style="30"/>
  </cols>
  <sheetData>
    <row r="1" spans="1:21" s="19" customFormat="1" ht="50.45" customHeight="1" thickTop="1" thickBot="1">
      <c r="A1" s="18" t="s">
        <v>49</v>
      </c>
      <c r="B1" s="18" t="s">
        <v>50</v>
      </c>
      <c r="C1" s="53" t="s">
        <v>51</v>
      </c>
      <c r="D1" s="51" t="s">
        <v>52</v>
      </c>
      <c r="E1" s="18" t="s">
        <v>122</v>
      </c>
      <c r="F1" s="18" t="s">
        <v>53</v>
      </c>
      <c r="G1" s="18" t="s">
        <v>54</v>
      </c>
      <c r="I1" s="20" t="s">
        <v>55</v>
      </c>
      <c r="J1" s="151" t="s">
        <v>56</v>
      </c>
      <c r="K1" s="151"/>
      <c r="L1" s="21"/>
      <c r="M1" s="21"/>
      <c r="N1" s="22">
        <v>2026</v>
      </c>
      <c r="O1" s="23">
        <f>DATE($N$1,3,28)+MOD(24-MOD($N$1,19)*10.63,29)-MOD(TRUNC($N$1*5/4)+MOD(24-MOD($N$1,19)*10.63,29)+1,7)</f>
        <v>46117</v>
      </c>
      <c r="P1" s="23">
        <f>DATEVALUE("25.12."&amp;$N$1)</f>
        <v>46381</v>
      </c>
      <c r="Q1" s="21"/>
      <c r="R1" s="24" t="s">
        <v>57</v>
      </c>
      <c r="S1" s="152" t="s">
        <v>58</v>
      </c>
      <c r="T1" s="152"/>
      <c r="U1" s="21"/>
    </row>
    <row r="2" spans="1:21" ht="20.100000000000001" customHeight="1" thickTop="1">
      <c r="A2" s="25">
        <f>DATEVALUE("01.01."&amp;$N$1)</f>
        <v>46023</v>
      </c>
      <c r="B2" s="26">
        <f t="shared" ref="B2:B33" si="0">IF(D2="x",A2,"")</f>
        <v>46023</v>
      </c>
      <c r="C2" s="54">
        <f t="shared" ref="C2:C33" si="1">IF(D2="x",A2,"")</f>
        <v>46023</v>
      </c>
      <c r="D2" s="27" t="s">
        <v>48</v>
      </c>
      <c r="E2" s="28" t="s">
        <v>59</v>
      </c>
      <c r="F2" s="28" t="s">
        <v>60</v>
      </c>
      <c r="G2" s="29" t="s">
        <v>61</v>
      </c>
    </row>
    <row r="3" spans="1:21" ht="20.100000000000001" customHeight="1">
      <c r="A3" s="32">
        <f>DATEVALUE("02.01."&amp;$N$1)</f>
        <v>46024</v>
      </c>
      <c r="B3" s="33" t="str">
        <f t="shared" si="0"/>
        <v/>
      </c>
      <c r="C3" s="55" t="str">
        <f t="shared" si="1"/>
        <v/>
      </c>
      <c r="D3" s="34"/>
      <c r="E3" s="35" t="s">
        <v>62</v>
      </c>
      <c r="F3" s="35" t="s">
        <v>63</v>
      </c>
      <c r="G3" s="36" t="s">
        <v>61</v>
      </c>
    </row>
    <row r="4" spans="1:21" ht="20.100000000000001" customHeight="1">
      <c r="A4" s="32">
        <f>DATEVALUE("06.01."&amp;$N$1)</f>
        <v>46028</v>
      </c>
      <c r="B4" s="33" t="str">
        <f t="shared" si="0"/>
        <v/>
      </c>
      <c r="C4" s="55" t="str">
        <f t="shared" si="1"/>
        <v/>
      </c>
      <c r="D4" s="34"/>
      <c r="E4" s="35" t="s">
        <v>120</v>
      </c>
      <c r="F4" s="35" t="s">
        <v>60</v>
      </c>
      <c r="G4" s="36" t="s">
        <v>61</v>
      </c>
    </row>
    <row r="5" spans="1:21" ht="20.100000000000001" customHeight="1">
      <c r="A5" s="32">
        <f>DATEVALUE("08.03."&amp;$N$1)</f>
        <v>46089</v>
      </c>
      <c r="B5" s="33" t="str">
        <f t="shared" si="0"/>
        <v/>
      </c>
      <c r="C5" s="55" t="str">
        <f t="shared" si="1"/>
        <v/>
      </c>
      <c r="D5" s="34"/>
      <c r="E5" s="35" t="s">
        <v>64</v>
      </c>
      <c r="F5" s="35" t="s">
        <v>65</v>
      </c>
      <c r="G5" s="36" t="s">
        <v>61</v>
      </c>
    </row>
    <row r="6" spans="1:21" ht="20.100000000000001" customHeight="1">
      <c r="A6" s="32">
        <f>DATEVALUE("19.03."&amp;$N$1)</f>
        <v>46100</v>
      </c>
      <c r="B6" s="33" t="str">
        <f t="shared" si="0"/>
        <v/>
      </c>
      <c r="C6" s="55" t="str">
        <f t="shared" si="1"/>
        <v/>
      </c>
      <c r="D6" s="34"/>
      <c r="E6" s="35" t="s">
        <v>66</v>
      </c>
      <c r="F6" s="35" t="s">
        <v>63</v>
      </c>
      <c r="G6" s="36" t="s">
        <v>61</v>
      </c>
    </row>
    <row r="7" spans="1:21" ht="20.100000000000001" customHeight="1">
      <c r="A7" s="32">
        <f>$O$1-2</f>
        <v>46115</v>
      </c>
      <c r="B7" s="33">
        <f t="shared" si="0"/>
        <v>46115</v>
      </c>
      <c r="C7" s="55">
        <f t="shared" si="1"/>
        <v>46115</v>
      </c>
      <c r="D7" s="34" t="s">
        <v>48</v>
      </c>
      <c r="E7" s="35" t="s">
        <v>67</v>
      </c>
      <c r="F7" s="35" t="s">
        <v>68</v>
      </c>
      <c r="G7" s="36" t="s">
        <v>61</v>
      </c>
      <c r="S7" s="37"/>
    </row>
    <row r="8" spans="1:21" ht="20.100000000000001" customHeight="1">
      <c r="A8" s="32">
        <f>DATE($N$1,3,28)+MOD(24-MOD($N$1,19)*10.63,29)-MOD(TRUNC($N$1*5/4)+MOD(24-MOD($N$1,19)*10.63,29)+1,7)</f>
        <v>46117</v>
      </c>
      <c r="B8" s="33" t="str">
        <f t="shared" si="0"/>
        <v/>
      </c>
      <c r="C8" s="55" t="str">
        <f t="shared" si="1"/>
        <v/>
      </c>
      <c r="D8" s="34"/>
      <c r="E8" s="35" t="s">
        <v>69</v>
      </c>
      <c r="F8" s="35" t="s">
        <v>60</v>
      </c>
      <c r="G8" s="36" t="s">
        <v>61</v>
      </c>
    </row>
    <row r="9" spans="1:21" ht="20.100000000000001" customHeight="1">
      <c r="A9" s="32">
        <f>$O$1+1</f>
        <v>46118</v>
      </c>
      <c r="B9" s="33">
        <f t="shared" si="0"/>
        <v>46118</v>
      </c>
      <c r="C9" s="55">
        <f t="shared" si="1"/>
        <v>46118</v>
      </c>
      <c r="D9" s="34" t="s">
        <v>48</v>
      </c>
      <c r="E9" s="35" t="s">
        <v>70</v>
      </c>
      <c r="F9" s="35" t="s">
        <v>60</v>
      </c>
      <c r="G9" s="36" t="s">
        <v>61</v>
      </c>
    </row>
    <row r="10" spans="1:21" ht="20.100000000000001" customHeight="1">
      <c r="A10" s="32">
        <f>DATE($N$1,4,25)+1-WEEKDAY(DATE($N$1,4,25),2)</f>
        <v>46132</v>
      </c>
      <c r="B10" s="33" t="str">
        <f t="shared" si="0"/>
        <v/>
      </c>
      <c r="C10" s="55" t="str">
        <f t="shared" si="1"/>
        <v/>
      </c>
      <c r="D10" s="34"/>
      <c r="E10" s="35" t="s">
        <v>73</v>
      </c>
      <c r="F10" s="35" t="s">
        <v>63</v>
      </c>
      <c r="G10" s="36" t="s">
        <v>61</v>
      </c>
    </row>
    <row r="11" spans="1:21" ht="20.100000000000001" customHeight="1">
      <c r="A11" s="32">
        <f>DATEVALUE("01.05."&amp;$N$1)</f>
        <v>46143</v>
      </c>
      <c r="B11" s="33">
        <f t="shared" si="0"/>
        <v>46143</v>
      </c>
      <c r="C11" s="55">
        <f t="shared" si="1"/>
        <v>46143</v>
      </c>
      <c r="D11" s="34" t="s">
        <v>48</v>
      </c>
      <c r="E11" s="35" t="s">
        <v>74</v>
      </c>
      <c r="F11" s="35" t="s">
        <v>68</v>
      </c>
      <c r="G11" s="36" t="s">
        <v>61</v>
      </c>
    </row>
    <row r="12" spans="1:21" ht="20.100000000000001" customHeight="1">
      <c r="A12" s="32">
        <f>DATEVALUE("01.05."&amp;$N$1)</f>
        <v>46143</v>
      </c>
      <c r="B12" s="33" t="str">
        <f t="shared" si="0"/>
        <v/>
      </c>
      <c r="C12" s="55" t="str">
        <f t="shared" si="1"/>
        <v/>
      </c>
      <c r="D12" s="34"/>
      <c r="E12" s="35" t="s">
        <v>75</v>
      </c>
      <c r="F12" s="35" t="s">
        <v>76</v>
      </c>
      <c r="G12" s="36" t="s">
        <v>61</v>
      </c>
    </row>
    <row r="13" spans="1:21" ht="20.100000000000001" customHeight="1">
      <c r="A13" s="32">
        <f>$O$1+39</f>
        <v>46156</v>
      </c>
      <c r="B13" s="33">
        <f t="shared" si="0"/>
        <v>46156</v>
      </c>
      <c r="C13" s="55">
        <f t="shared" si="1"/>
        <v>46156</v>
      </c>
      <c r="D13" s="34" t="s">
        <v>48</v>
      </c>
      <c r="E13" s="35" t="s">
        <v>113</v>
      </c>
      <c r="F13" s="35" t="s">
        <v>60</v>
      </c>
      <c r="G13" s="36" t="s">
        <v>61</v>
      </c>
    </row>
    <row r="14" spans="1:21" ht="20.100000000000001" customHeight="1">
      <c r="A14" s="32">
        <f>$O$1+49</f>
        <v>46166</v>
      </c>
      <c r="B14" s="33">
        <f t="shared" si="0"/>
        <v>46166</v>
      </c>
      <c r="C14" s="55">
        <f t="shared" si="1"/>
        <v>46166</v>
      </c>
      <c r="D14" s="34" t="s">
        <v>48</v>
      </c>
      <c r="E14" s="35" t="s">
        <v>77</v>
      </c>
      <c r="F14" s="35" t="s">
        <v>78</v>
      </c>
      <c r="G14" s="36" t="s">
        <v>61</v>
      </c>
    </row>
    <row r="15" spans="1:21" ht="20.100000000000001" customHeight="1">
      <c r="A15" s="32">
        <f>$O$1+50</f>
        <v>46167</v>
      </c>
      <c r="B15" s="33">
        <f t="shared" si="0"/>
        <v>46167</v>
      </c>
      <c r="C15" s="55">
        <f t="shared" si="1"/>
        <v>46167</v>
      </c>
      <c r="D15" s="34" t="s">
        <v>48</v>
      </c>
      <c r="E15" s="35" t="s">
        <v>79</v>
      </c>
      <c r="F15" s="35" t="s">
        <v>60</v>
      </c>
      <c r="G15" s="36" t="s">
        <v>61</v>
      </c>
    </row>
    <row r="16" spans="1:21" ht="20.100000000000001" customHeight="1">
      <c r="A16" s="32">
        <f>$O$1+60</f>
        <v>46177</v>
      </c>
      <c r="B16" s="33" t="str">
        <f t="shared" si="0"/>
        <v/>
      </c>
      <c r="C16" s="55" t="str">
        <f t="shared" si="1"/>
        <v/>
      </c>
      <c r="D16" s="34"/>
      <c r="E16" s="35" t="s">
        <v>80</v>
      </c>
      <c r="F16" s="35" t="s">
        <v>60</v>
      </c>
      <c r="G16" s="36" t="s">
        <v>61</v>
      </c>
    </row>
    <row r="17" spans="1:7" ht="20.100000000000001" customHeight="1">
      <c r="A17" s="32">
        <f>DATEVALUE("29.06."&amp;$N$1)</f>
        <v>46202</v>
      </c>
      <c r="B17" s="33" t="str">
        <f t="shared" si="0"/>
        <v/>
      </c>
      <c r="C17" s="55" t="str">
        <f t="shared" si="1"/>
        <v/>
      </c>
      <c r="D17" s="34"/>
      <c r="E17" s="35" t="s">
        <v>81</v>
      </c>
      <c r="F17" s="35" t="s">
        <v>63</v>
      </c>
      <c r="G17" s="36" t="s">
        <v>61</v>
      </c>
    </row>
    <row r="18" spans="1:7" ht="20.100000000000001" customHeight="1">
      <c r="A18" s="32">
        <f>DATEVALUE("01.08."&amp;$N$1)</f>
        <v>46235</v>
      </c>
      <c r="B18" s="33" t="str">
        <f t="shared" si="0"/>
        <v/>
      </c>
      <c r="C18" s="55" t="str">
        <f t="shared" si="1"/>
        <v/>
      </c>
      <c r="D18" s="34"/>
      <c r="E18" s="35" t="s">
        <v>82</v>
      </c>
      <c r="F18" s="35" t="s">
        <v>63</v>
      </c>
      <c r="G18" s="36" t="s">
        <v>61</v>
      </c>
    </row>
    <row r="19" spans="1:7" ht="20.100000000000001" customHeight="1">
      <c r="A19" s="32">
        <f>DATEVALUE("08.08."&amp;$N$1)</f>
        <v>46242</v>
      </c>
      <c r="B19" s="33" t="str">
        <f t="shared" si="0"/>
        <v/>
      </c>
      <c r="C19" s="55" t="str">
        <f t="shared" si="1"/>
        <v/>
      </c>
      <c r="D19" s="34"/>
      <c r="E19" s="38" t="s">
        <v>83</v>
      </c>
      <c r="F19" s="35" t="s">
        <v>65</v>
      </c>
      <c r="G19" s="36" t="s">
        <v>61</v>
      </c>
    </row>
    <row r="20" spans="1:7" ht="20.100000000000001" customHeight="1">
      <c r="A20" s="32">
        <f>DATEVALUE("15.08."&amp;$N$1)</f>
        <v>46249</v>
      </c>
      <c r="B20" s="33" t="str">
        <f t="shared" si="0"/>
        <v/>
      </c>
      <c r="C20" s="55" t="str">
        <f t="shared" si="1"/>
        <v/>
      </c>
      <c r="D20" s="34"/>
      <c r="E20" s="38" t="s">
        <v>84</v>
      </c>
      <c r="F20" s="35" t="s">
        <v>60</v>
      </c>
      <c r="G20" s="36" t="s">
        <v>61</v>
      </c>
    </row>
    <row r="21" spans="1:7" ht="20.100000000000001" customHeight="1">
      <c r="A21" s="32">
        <f>DATE($N$1,9,1)+11-WEEKDAY(DATE($N$1,9,1),2)</f>
        <v>46275</v>
      </c>
      <c r="B21" s="33" t="str">
        <f t="shared" si="0"/>
        <v/>
      </c>
      <c r="C21" s="55" t="str">
        <f t="shared" si="1"/>
        <v/>
      </c>
      <c r="D21" s="34"/>
      <c r="E21" s="38" t="s">
        <v>85</v>
      </c>
      <c r="F21" s="35" t="s">
        <v>63</v>
      </c>
      <c r="G21" s="36" t="s">
        <v>61</v>
      </c>
    </row>
    <row r="22" spans="1:7" ht="20.100000000000001" customHeight="1">
      <c r="A22" s="32">
        <f>DATE($N$1,9,1)+15-WEEKDAY(DATE($N$1,9,1),2)</f>
        <v>46279</v>
      </c>
      <c r="B22" s="33" t="str">
        <f t="shared" si="0"/>
        <v/>
      </c>
      <c r="C22" s="55" t="str">
        <f t="shared" si="1"/>
        <v/>
      </c>
      <c r="D22" s="34"/>
      <c r="E22" s="38" t="s">
        <v>86</v>
      </c>
      <c r="F22" s="35" t="s">
        <v>63</v>
      </c>
      <c r="G22" s="36" t="s">
        <v>61</v>
      </c>
    </row>
    <row r="23" spans="1:7" ht="20.100000000000001" customHeight="1">
      <c r="A23" s="32">
        <f>DATE($N$1,9,1)+21-WEEKDAY(DATE($N$1,9,1),2)</f>
        <v>46285</v>
      </c>
      <c r="B23" s="33" t="str">
        <f t="shared" si="0"/>
        <v/>
      </c>
      <c r="C23" s="55" t="str">
        <f t="shared" si="1"/>
        <v/>
      </c>
      <c r="D23" s="34"/>
      <c r="E23" s="38" t="s">
        <v>121</v>
      </c>
      <c r="F23" s="35" t="s">
        <v>63</v>
      </c>
      <c r="G23" s="36" t="s">
        <v>61</v>
      </c>
    </row>
    <row r="24" spans="1:7" ht="20.100000000000001" customHeight="1">
      <c r="A24" s="32">
        <f>DATEVALUE("20.09."&amp;$N$1)</f>
        <v>46285</v>
      </c>
      <c r="B24" s="33" t="str">
        <f t="shared" si="0"/>
        <v/>
      </c>
      <c r="C24" s="55" t="str">
        <f t="shared" si="1"/>
        <v/>
      </c>
      <c r="D24" s="34"/>
      <c r="E24" s="38" t="s">
        <v>88</v>
      </c>
      <c r="F24" s="35" t="s">
        <v>65</v>
      </c>
      <c r="G24" s="36" t="s">
        <v>61</v>
      </c>
    </row>
    <row r="25" spans="1:7" ht="20.100000000000001" customHeight="1">
      <c r="A25" s="32">
        <f>DATEVALUE("22.09."&amp;$N$1)</f>
        <v>46287</v>
      </c>
      <c r="B25" s="33" t="str">
        <f t="shared" si="0"/>
        <v/>
      </c>
      <c r="C25" s="55" t="str">
        <f t="shared" si="1"/>
        <v/>
      </c>
      <c r="D25" s="34"/>
      <c r="E25" s="38" t="s">
        <v>89</v>
      </c>
      <c r="F25" s="35" t="s">
        <v>63</v>
      </c>
      <c r="G25" s="36" t="s">
        <v>61</v>
      </c>
    </row>
    <row r="26" spans="1:7" ht="20.100000000000001" customHeight="1">
      <c r="A26" s="32">
        <f>DATEVALUE("25.09."&amp;$N$1)</f>
        <v>46290</v>
      </c>
      <c r="B26" s="33" t="str">
        <f t="shared" si="0"/>
        <v/>
      </c>
      <c r="C26" s="55" t="str">
        <f t="shared" si="1"/>
        <v/>
      </c>
      <c r="D26" s="34"/>
      <c r="E26" s="38" t="s">
        <v>90</v>
      </c>
      <c r="F26" s="35" t="s">
        <v>63</v>
      </c>
      <c r="G26" s="36" t="s">
        <v>61</v>
      </c>
    </row>
    <row r="27" spans="1:7" ht="20.100000000000001" customHeight="1">
      <c r="A27" s="32">
        <f>DATEVALUE("02.10."&amp;$N$1)</f>
        <v>46297</v>
      </c>
      <c r="B27" s="33" t="str">
        <f t="shared" si="0"/>
        <v/>
      </c>
      <c r="C27" s="55" t="str">
        <f t="shared" si="1"/>
        <v/>
      </c>
      <c r="D27" s="34"/>
      <c r="E27" s="35" t="s">
        <v>91</v>
      </c>
      <c r="F27" s="35" t="s">
        <v>63</v>
      </c>
      <c r="G27" s="36" t="s">
        <v>61</v>
      </c>
    </row>
    <row r="28" spans="1:7" ht="20.100000000000001" customHeight="1">
      <c r="A28" s="32">
        <f>DATEVALUE("03.10."&amp;$N$1)</f>
        <v>46298</v>
      </c>
      <c r="B28" s="33">
        <f t="shared" si="0"/>
        <v>46298</v>
      </c>
      <c r="C28" s="55">
        <f t="shared" si="1"/>
        <v>46298</v>
      </c>
      <c r="D28" s="34" t="s">
        <v>48</v>
      </c>
      <c r="E28" s="35" t="s">
        <v>92</v>
      </c>
      <c r="F28" s="35" t="s">
        <v>65</v>
      </c>
      <c r="G28" s="36" t="s">
        <v>61</v>
      </c>
    </row>
    <row r="29" spans="1:7" ht="20.100000000000001" customHeight="1">
      <c r="A29" s="32">
        <f>DATEVALUE("26.10."&amp;$N$1)</f>
        <v>46321</v>
      </c>
      <c r="B29" s="33" t="str">
        <f t="shared" si="0"/>
        <v/>
      </c>
      <c r="C29" s="55" t="str">
        <f t="shared" si="1"/>
        <v/>
      </c>
      <c r="D29" s="34"/>
      <c r="E29" s="38" t="s">
        <v>82</v>
      </c>
      <c r="F29" s="38" t="s">
        <v>76</v>
      </c>
      <c r="G29" s="36" t="s">
        <v>61</v>
      </c>
    </row>
    <row r="30" spans="1:7" ht="20.100000000000001" customHeight="1">
      <c r="A30" s="32">
        <f>DATEVALUE("31.10."&amp;$N$1)</f>
        <v>46326</v>
      </c>
      <c r="B30" s="33" t="str">
        <f t="shared" si="0"/>
        <v/>
      </c>
      <c r="C30" s="55" t="str">
        <f t="shared" si="1"/>
        <v/>
      </c>
      <c r="D30" s="34"/>
      <c r="E30" s="35" t="s">
        <v>93</v>
      </c>
      <c r="F30" s="35" t="s">
        <v>65</v>
      </c>
      <c r="G30" s="36" t="s">
        <v>61</v>
      </c>
    </row>
    <row r="31" spans="1:7" ht="20.100000000000001" customHeight="1">
      <c r="A31" s="32">
        <f>DATEVALUE("01.11."&amp;$N$1)</f>
        <v>46327</v>
      </c>
      <c r="B31" s="33" t="str">
        <f t="shared" si="0"/>
        <v/>
      </c>
      <c r="C31" s="55" t="str">
        <f t="shared" si="1"/>
        <v/>
      </c>
      <c r="D31" s="34"/>
      <c r="E31" s="35" t="s">
        <v>94</v>
      </c>
      <c r="F31" s="35" t="s">
        <v>60</v>
      </c>
      <c r="G31" s="36" t="s">
        <v>61</v>
      </c>
    </row>
    <row r="32" spans="1:7" ht="20.100000000000001" customHeight="1">
      <c r="A32" s="32">
        <f>DATE($N$1,12,25)-WEEKDAY(DATE($N$1,12,25),2)-32</f>
        <v>46344</v>
      </c>
      <c r="B32" s="33" t="str">
        <f t="shared" si="0"/>
        <v/>
      </c>
      <c r="C32" s="55" t="str">
        <f t="shared" si="1"/>
        <v/>
      </c>
      <c r="D32" s="34"/>
      <c r="E32" s="35" t="s">
        <v>87</v>
      </c>
      <c r="F32" s="35" t="s">
        <v>65</v>
      </c>
      <c r="G32" s="36" t="s">
        <v>61</v>
      </c>
    </row>
    <row r="33" spans="1:7" ht="20.100000000000001" customHeight="1">
      <c r="A33" s="32">
        <f>DATEVALUE("08.12."&amp;$N$1)</f>
        <v>46364</v>
      </c>
      <c r="B33" s="33" t="str">
        <f t="shared" si="0"/>
        <v/>
      </c>
      <c r="C33" s="55" t="str">
        <f t="shared" si="1"/>
        <v/>
      </c>
      <c r="D33" s="34"/>
      <c r="E33" s="38" t="s">
        <v>95</v>
      </c>
      <c r="F33" s="38" t="s">
        <v>96</v>
      </c>
      <c r="G33" s="36" t="s">
        <v>61</v>
      </c>
    </row>
    <row r="34" spans="1:7" ht="20.100000000000001" customHeight="1">
      <c r="A34" s="32">
        <f>DATEVALUE("25.12."&amp;$N$1)</f>
        <v>46381</v>
      </c>
      <c r="B34" s="33">
        <f t="shared" ref="B34:B58" si="2">IF(D34="x",A34,"")</f>
        <v>46381</v>
      </c>
      <c r="C34" s="55">
        <f t="shared" ref="C34:C58" si="3">IF(D34="x",A34,"")</f>
        <v>46381</v>
      </c>
      <c r="D34" s="34" t="s">
        <v>48</v>
      </c>
      <c r="E34" s="35" t="s">
        <v>97</v>
      </c>
      <c r="F34" s="35" t="s">
        <v>60</v>
      </c>
      <c r="G34" s="36" t="s">
        <v>61</v>
      </c>
    </row>
    <row r="35" spans="1:7" ht="20.100000000000001" customHeight="1">
      <c r="A35" s="32">
        <f>DATEVALUE("26.12."&amp;$N$1)</f>
        <v>46382</v>
      </c>
      <c r="B35" s="33">
        <f t="shared" si="2"/>
        <v>46382</v>
      </c>
      <c r="C35" s="55">
        <f t="shared" si="3"/>
        <v>46382</v>
      </c>
      <c r="D35" s="34" t="s">
        <v>48</v>
      </c>
      <c r="E35" s="35" t="s">
        <v>97</v>
      </c>
      <c r="F35" s="35" t="s">
        <v>60</v>
      </c>
      <c r="G35" s="36" t="s">
        <v>61</v>
      </c>
    </row>
    <row r="36" spans="1:7" ht="20.100000000000001" customHeight="1">
      <c r="A36" s="32">
        <f>TRUNC(((4&amp;-$N$1)+1)/7)*7+5+(DAY($O$1-3)&lt;8)*7</f>
        <v>46121</v>
      </c>
      <c r="B36" s="33" t="str">
        <f t="shared" si="2"/>
        <v/>
      </c>
      <c r="C36" s="55" t="str">
        <f t="shared" si="3"/>
        <v/>
      </c>
      <c r="D36" s="34"/>
      <c r="E36" s="35" t="s">
        <v>71</v>
      </c>
      <c r="F36" s="35" t="s">
        <v>63</v>
      </c>
      <c r="G36" s="36" t="s">
        <v>72</v>
      </c>
    </row>
    <row r="37" spans="1:7" ht="20.100000000000001" customHeight="1">
      <c r="A37" s="32">
        <f>$O$1-1</f>
        <v>46116</v>
      </c>
      <c r="B37" s="33" t="str">
        <f t="shared" si="2"/>
        <v/>
      </c>
      <c r="C37" s="55" t="str">
        <f t="shared" si="3"/>
        <v/>
      </c>
      <c r="D37" s="34"/>
      <c r="E37" s="35" t="s">
        <v>98</v>
      </c>
      <c r="F37" s="35" t="s">
        <v>65</v>
      </c>
      <c r="G37" s="36" t="s">
        <v>72</v>
      </c>
    </row>
    <row r="38" spans="1:7" ht="20.100000000000001" customHeight="1">
      <c r="A38" s="32">
        <f>DATE($N$1,12,25)-WEEKDAY(DATE($N$1,12,25),2)-21</f>
        <v>46355</v>
      </c>
      <c r="B38" s="33" t="str">
        <f t="shared" si="2"/>
        <v/>
      </c>
      <c r="C38" s="55" t="str">
        <f t="shared" si="3"/>
        <v/>
      </c>
      <c r="D38" s="34"/>
      <c r="E38" s="35" t="s">
        <v>99</v>
      </c>
      <c r="F38" s="35" t="s">
        <v>60</v>
      </c>
      <c r="G38" s="36" t="s">
        <v>72</v>
      </c>
    </row>
    <row r="39" spans="1:7" ht="20.100000000000001" customHeight="1">
      <c r="A39" s="32">
        <f>DATEVALUE("06.12."&amp;$N$1)</f>
        <v>46362</v>
      </c>
      <c r="B39" s="33" t="str">
        <f t="shared" si="2"/>
        <v/>
      </c>
      <c r="C39" s="55" t="str">
        <f t="shared" si="3"/>
        <v/>
      </c>
      <c r="D39" s="34"/>
      <c r="E39" s="35" t="s">
        <v>100</v>
      </c>
      <c r="F39" s="35" t="s">
        <v>60</v>
      </c>
      <c r="G39" s="36" t="s">
        <v>72</v>
      </c>
    </row>
    <row r="40" spans="1:7" ht="20.100000000000001" customHeight="1">
      <c r="A40" s="32">
        <f>DATE($N$1,12,25)-WEEKDAY(DATE($N$1,12,25),2)-14</f>
        <v>46362</v>
      </c>
      <c r="B40" s="33" t="str">
        <f t="shared" si="2"/>
        <v/>
      </c>
      <c r="C40" s="55" t="str">
        <f t="shared" si="3"/>
        <v/>
      </c>
      <c r="D40" s="34"/>
      <c r="E40" s="35" t="s">
        <v>101</v>
      </c>
      <c r="F40" s="35" t="s">
        <v>60</v>
      </c>
      <c r="G40" s="36" t="s">
        <v>72</v>
      </c>
    </row>
    <row r="41" spans="1:7" ht="20.100000000000001" customHeight="1">
      <c r="A41" s="32">
        <f>DATE($N$1,12,25)-WEEKDAY(DATE($N$1,12,25),2)-7</f>
        <v>46369</v>
      </c>
      <c r="B41" s="33" t="str">
        <f t="shared" si="2"/>
        <v/>
      </c>
      <c r="C41" s="55" t="str">
        <f t="shared" si="3"/>
        <v/>
      </c>
      <c r="D41" s="34"/>
      <c r="E41" s="35" t="s">
        <v>102</v>
      </c>
      <c r="F41" s="35" t="s">
        <v>60</v>
      </c>
      <c r="G41" s="36" t="s">
        <v>72</v>
      </c>
    </row>
    <row r="42" spans="1:7" ht="20.100000000000001" customHeight="1">
      <c r="A42" s="32">
        <f>DATE($N$1,12,25)-WEEKDAY(DATE($N$1,12,25),2)</f>
        <v>46376</v>
      </c>
      <c r="B42" s="33" t="str">
        <f t="shared" si="2"/>
        <v/>
      </c>
      <c r="C42" s="55" t="str">
        <f t="shared" si="3"/>
        <v/>
      </c>
      <c r="D42" s="34"/>
      <c r="E42" s="35" t="s">
        <v>103</v>
      </c>
      <c r="F42" s="35" t="s">
        <v>60</v>
      </c>
      <c r="G42" s="36" t="s">
        <v>72</v>
      </c>
    </row>
    <row r="43" spans="1:7" ht="20.100000000000001" customHeight="1">
      <c r="A43" s="32">
        <f>DATEVALUE("24.12."&amp;$N$1)</f>
        <v>46380</v>
      </c>
      <c r="B43" s="33" t="str">
        <f t="shared" si="2"/>
        <v/>
      </c>
      <c r="C43" s="55" t="str">
        <f t="shared" si="3"/>
        <v/>
      </c>
      <c r="D43" s="34"/>
      <c r="E43" s="35" t="s">
        <v>104</v>
      </c>
      <c r="F43" s="35" t="s">
        <v>60</v>
      </c>
      <c r="G43" s="36" t="s">
        <v>72</v>
      </c>
    </row>
    <row r="44" spans="1:7" ht="20.100000000000001" customHeight="1">
      <c r="A44" s="32">
        <f>DATEVALUE("31.12."&amp;$N$1)</f>
        <v>46387</v>
      </c>
      <c r="B44" s="33" t="str">
        <f t="shared" si="2"/>
        <v/>
      </c>
      <c r="C44" s="55" t="str">
        <f t="shared" si="3"/>
        <v/>
      </c>
      <c r="D44" s="34"/>
      <c r="E44" s="35" t="s">
        <v>105</v>
      </c>
      <c r="F44" s="35" t="s">
        <v>60</v>
      </c>
      <c r="G44" s="36" t="s">
        <v>72</v>
      </c>
    </row>
    <row r="45" spans="1:7" ht="19.5">
      <c r="A45" s="39"/>
      <c r="B45" s="33" t="str">
        <f t="shared" si="2"/>
        <v/>
      </c>
      <c r="C45" s="55" t="str">
        <f t="shared" si="3"/>
        <v/>
      </c>
      <c r="D45" s="34"/>
      <c r="E45" s="35"/>
      <c r="F45" s="35"/>
      <c r="G45" s="36"/>
    </row>
    <row r="46" spans="1:7" ht="19.5">
      <c r="A46" s="39"/>
      <c r="B46" s="33" t="str">
        <f t="shared" si="2"/>
        <v/>
      </c>
      <c r="C46" s="55" t="str">
        <f t="shared" si="3"/>
        <v/>
      </c>
      <c r="D46" s="34"/>
      <c r="E46" s="35"/>
      <c r="F46" s="35"/>
      <c r="G46" s="36"/>
    </row>
    <row r="47" spans="1:7" ht="19.5">
      <c r="A47" s="39"/>
      <c r="B47" s="33" t="str">
        <f t="shared" si="2"/>
        <v/>
      </c>
      <c r="C47" s="55" t="str">
        <f t="shared" si="3"/>
        <v/>
      </c>
      <c r="D47" s="34"/>
      <c r="E47" s="35"/>
      <c r="F47" s="35"/>
      <c r="G47" s="36"/>
    </row>
    <row r="48" spans="1:7" ht="19.5">
      <c r="A48" s="39"/>
      <c r="B48" s="33" t="str">
        <f t="shared" si="2"/>
        <v/>
      </c>
      <c r="C48" s="55" t="str">
        <f t="shared" si="3"/>
        <v/>
      </c>
      <c r="D48" s="34"/>
      <c r="E48" s="35"/>
      <c r="F48" s="35"/>
      <c r="G48" s="36"/>
    </row>
    <row r="49" spans="1:7" ht="19.5">
      <c r="A49" s="39"/>
      <c r="B49" s="33" t="str">
        <f t="shared" si="2"/>
        <v/>
      </c>
      <c r="C49" s="55" t="str">
        <f t="shared" si="3"/>
        <v/>
      </c>
      <c r="D49" s="34"/>
      <c r="E49" s="35"/>
      <c r="F49" s="35"/>
      <c r="G49" s="36"/>
    </row>
    <row r="50" spans="1:7" ht="19.5">
      <c r="A50" s="39"/>
      <c r="B50" s="33" t="str">
        <f t="shared" si="2"/>
        <v/>
      </c>
      <c r="C50" s="55" t="str">
        <f t="shared" si="3"/>
        <v/>
      </c>
      <c r="D50" s="34"/>
      <c r="E50" s="35"/>
      <c r="F50" s="35"/>
      <c r="G50" s="36"/>
    </row>
    <row r="51" spans="1:7" ht="19.5">
      <c r="A51" s="39"/>
      <c r="B51" s="33" t="str">
        <f t="shared" si="2"/>
        <v/>
      </c>
      <c r="C51" s="55" t="str">
        <f t="shared" si="3"/>
        <v/>
      </c>
      <c r="D51" s="34"/>
      <c r="E51" s="35"/>
      <c r="F51" s="35"/>
      <c r="G51" s="36"/>
    </row>
    <row r="52" spans="1:7" ht="19.5">
      <c r="A52" s="39"/>
      <c r="B52" s="33" t="str">
        <f t="shared" si="2"/>
        <v/>
      </c>
      <c r="C52" s="55" t="str">
        <f t="shared" si="3"/>
        <v/>
      </c>
      <c r="D52" s="34"/>
      <c r="E52" s="35"/>
      <c r="F52" s="35"/>
      <c r="G52" s="36"/>
    </row>
    <row r="53" spans="1:7" ht="19.5">
      <c r="A53" s="39"/>
      <c r="B53" s="33" t="str">
        <f t="shared" si="2"/>
        <v/>
      </c>
      <c r="C53" s="55" t="str">
        <f t="shared" si="3"/>
        <v/>
      </c>
      <c r="D53" s="34"/>
      <c r="E53" s="35"/>
      <c r="F53" s="35"/>
      <c r="G53" s="36"/>
    </row>
    <row r="54" spans="1:7" ht="19.5">
      <c r="A54" s="39"/>
      <c r="B54" s="33" t="str">
        <f t="shared" si="2"/>
        <v/>
      </c>
      <c r="C54" s="55" t="str">
        <f t="shared" si="3"/>
        <v/>
      </c>
      <c r="D54" s="34"/>
      <c r="E54" s="35"/>
      <c r="F54" s="35"/>
      <c r="G54" s="36"/>
    </row>
    <row r="55" spans="1:7" ht="19.5">
      <c r="A55" s="39"/>
      <c r="B55" s="33" t="str">
        <f t="shared" si="2"/>
        <v/>
      </c>
      <c r="C55" s="55" t="str">
        <f t="shared" si="3"/>
        <v/>
      </c>
      <c r="D55" s="34"/>
      <c r="E55" s="35"/>
      <c r="F55" s="35"/>
      <c r="G55" s="36"/>
    </row>
    <row r="56" spans="1:7" ht="19.5">
      <c r="A56" s="39"/>
      <c r="B56" s="33" t="str">
        <f t="shared" si="2"/>
        <v/>
      </c>
      <c r="C56" s="55" t="str">
        <f t="shared" si="3"/>
        <v/>
      </c>
      <c r="D56" s="34"/>
      <c r="E56" s="35"/>
      <c r="F56" s="35"/>
      <c r="G56" s="36"/>
    </row>
    <row r="57" spans="1:7" ht="19.5">
      <c r="A57" s="39"/>
      <c r="B57" s="33" t="str">
        <f t="shared" si="2"/>
        <v/>
      </c>
      <c r="C57" s="55" t="str">
        <f t="shared" si="3"/>
        <v/>
      </c>
      <c r="D57" s="34"/>
      <c r="E57" s="35"/>
      <c r="F57" s="35"/>
      <c r="G57" s="36"/>
    </row>
    <row r="58" spans="1:7" ht="19.5">
      <c r="A58" s="39"/>
      <c r="B58" s="33" t="str">
        <f t="shared" si="2"/>
        <v/>
      </c>
      <c r="C58" s="55" t="str">
        <f t="shared" si="3"/>
        <v/>
      </c>
      <c r="D58" s="34"/>
      <c r="E58" s="35"/>
      <c r="F58" s="35"/>
      <c r="G58" s="36"/>
    </row>
  </sheetData>
  <sheetProtection algorithmName="SHA-512" hashValue="YNBNL2TyA/jpSFRsg4wHsdc9C0JNwa5zoAGTsYnsMlW9ueNPqiRsFkxCoXvOwvr2ZDurMe9+jVH/AaAnKX2ikg==" saltValue="P5+xvg9gNwGAE/ItwMARYw==" spinCount="100000" sheet="1" objects="1" scenarios="1"/>
  <mergeCells count="2">
    <mergeCell ref="J1:K1"/>
    <mergeCell ref="S1:T1"/>
  </mergeCells>
  <conditionalFormatting sqref="A2:G58">
    <cfRule type="expression" dxfId="1" priority="1">
      <formula>AND(WEEKDAY($C2,2)&gt;5,A2&gt;0)</formula>
    </cfRule>
    <cfRule type="expression" dxfId="0" priority="2">
      <formula>IF($D2="x",$A2,"")</formula>
    </cfRule>
  </conditionalFormatting>
  <pageMargins left="0.42" right="0.13" top="0.39" bottom="0.27" header="0.31496062992125984" footer="0.31496062992125984"/>
  <pageSetup paperSize="9" orientation="portrait" horizontalDpi="4294967293" verticalDpi="0" r:id="rId1"/>
  <drawing r:id="rId2"/>
  <legacyDrawing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B903F-3E85-4043-9413-0D7A46BA1F20}">
  <sheetPr>
    <tabColor theme="0" tint="-4.9989318521683403E-2"/>
  </sheetPr>
  <dimension ref="A1:G15"/>
  <sheetViews>
    <sheetView showGridLines="0" workbookViewId="0">
      <selection activeCell="F22" sqref="F22"/>
    </sheetView>
  </sheetViews>
  <sheetFormatPr baseColWidth="10" defaultColWidth="11.42578125" defaultRowHeight="15"/>
  <sheetData>
    <row r="1" spans="1:7" s="52" customFormat="1">
      <c r="A1" s="144"/>
      <c r="B1" s="144"/>
      <c r="C1" s="144"/>
      <c r="D1" s="144"/>
      <c r="E1" s="144"/>
      <c r="F1" s="144"/>
      <c r="G1" s="144"/>
    </row>
    <row r="2" spans="1:7">
      <c r="A2" s="144"/>
      <c r="B2" s="144"/>
      <c r="C2" s="144"/>
      <c r="D2" s="144"/>
      <c r="E2" s="144"/>
      <c r="F2" s="144"/>
      <c r="G2" s="144"/>
    </row>
    <row r="3" spans="1:7">
      <c r="A3" s="144"/>
      <c r="B3" s="144"/>
      <c r="C3" s="144"/>
      <c r="D3" s="144"/>
      <c r="E3" s="144"/>
      <c r="F3" s="144"/>
      <c r="G3" s="144"/>
    </row>
    <row r="4" spans="1:7">
      <c r="A4" s="144"/>
      <c r="B4" s="144"/>
      <c r="C4" s="144"/>
      <c r="D4" s="144"/>
      <c r="E4" s="144"/>
      <c r="F4" s="144"/>
      <c r="G4" s="144"/>
    </row>
    <row r="5" spans="1:7">
      <c r="A5" s="156" t="s">
        <v>117</v>
      </c>
      <c r="B5" s="153"/>
      <c r="C5" s="153"/>
      <c r="D5" s="153"/>
      <c r="E5" s="153"/>
      <c r="F5" s="153"/>
      <c r="G5" s="153"/>
    </row>
    <row r="6" spans="1:7">
      <c r="A6" s="153"/>
      <c r="B6" s="153"/>
      <c r="C6" s="153"/>
      <c r="D6" s="153"/>
      <c r="E6" s="153"/>
      <c r="F6" s="153"/>
      <c r="G6" s="153"/>
    </row>
    <row r="7" spans="1:7" ht="27.95" customHeight="1">
      <c r="A7" s="154" t="s">
        <v>124</v>
      </c>
      <c r="B7" s="154"/>
      <c r="C7" s="154"/>
      <c r="D7" s="154"/>
      <c r="E7" s="154"/>
      <c r="F7" s="154"/>
      <c r="G7" s="154"/>
    </row>
    <row r="8" spans="1:7" ht="27.95" customHeight="1">
      <c r="A8" s="154"/>
      <c r="B8" s="154"/>
      <c r="C8" s="154"/>
      <c r="D8" s="154"/>
      <c r="E8" s="154"/>
      <c r="F8" s="154"/>
      <c r="G8" s="154"/>
    </row>
    <row r="9" spans="1:7" ht="27.95" customHeight="1">
      <c r="A9" s="154"/>
      <c r="B9" s="154"/>
      <c r="C9" s="154"/>
      <c r="D9" s="154"/>
      <c r="E9" s="154"/>
      <c r="F9" s="154"/>
      <c r="G9" s="154"/>
    </row>
    <row r="10" spans="1:7" ht="27.95" customHeight="1">
      <c r="A10" s="154"/>
      <c r="B10" s="154"/>
      <c r="C10" s="154"/>
      <c r="D10" s="154"/>
      <c r="E10" s="154"/>
      <c r="F10" s="154"/>
      <c r="G10" s="154"/>
    </row>
    <row r="11" spans="1:7" ht="15" customHeight="1">
      <c r="A11" s="155" t="s">
        <v>118</v>
      </c>
      <c r="B11" s="155"/>
      <c r="C11" s="155"/>
      <c r="D11" s="155"/>
      <c r="E11" s="155"/>
      <c r="F11" s="155"/>
      <c r="G11" s="155"/>
    </row>
    <row r="12" spans="1:7" ht="14.45" customHeight="1">
      <c r="A12" s="155"/>
      <c r="B12" s="155"/>
      <c r="C12" s="155"/>
      <c r="D12" s="155"/>
      <c r="E12" s="155"/>
      <c r="F12" s="155"/>
      <c r="G12" s="155"/>
    </row>
    <row r="13" spans="1:7" ht="14.45" customHeight="1">
      <c r="A13" s="155"/>
      <c r="B13" s="155"/>
      <c r="C13" s="155"/>
      <c r="D13" s="155"/>
      <c r="E13" s="155"/>
      <c r="F13" s="155"/>
      <c r="G13" s="155"/>
    </row>
    <row r="14" spans="1:7" ht="14.45" customHeight="1">
      <c r="A14" s="155"/>
      <c r="B14" s="155"/>
      <c r="C14" s="155"/>
      <c r="D14" s="155"/>
      <c r="E14" s="155"/>
      <c r="F14" s="155"/>
      <c r="G14" s="155"/>
    </row>
    <row r="15" spans="1:7" ht="14.45" customHeight="1">
      <c r="A15" s="155"/>
      <c r="B15" s="155"/>
      <c r="C15" s="155"/>
      <c r="D15" s="155"/>
      <c r="E15" s="155"/>
      <c r="F15" s="155"/>
      <c r="G15" s="155"/>
    </row>
  </sheetData>
  <mergeCells count="4">
    <mergeCell ref="A1:G4"/>
    <mergeCell ref="A5:G6"/>
    <mergeCell ref="A7:G10"/>
    <mergeCell ref="A11:G15"/>
  </mergeCells>
  <hyperlinks>
    <hyperlink ref="A5" r:id="rId1" display="https://office-lernen.com/anwesenheitsliste-kostenlose-vorlagen-zum-download/" xr:uid="{325EE0EC-2FE6-4D94-8471-E4B6CCA4BA4F}"/>
  </hyperlinks>
  <pageMargins left="0.7" right="0.7" top="0.78740157499999996" bottom="0.78740157499999996" header="0.3" footer="0.3"/>
  <pageSetup paperSize="9" orientation="portrait" horizontalDpi="4294967293" verticalDpi="0"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6</vt:i4>
      </vt:variant>
    </vt:vector>
  </HeadingPairs>
  <TitlesOfParts>
    <vt:vector size="10" baseType="lpstr">
      <vt:lpstr>Julia Mustermann</vt:lpstr>
      <vt:lpstr>FERIEN</vt:lpstr>
      <vt:lpstr>Feiertage 26</vt:lpstr>
      <vt:lpstr>Info</vt:lpstr>
      <vt:lpstr>Bayern</vt:lpstr>
      <vt:lpstr>BERLIN</vt:lpstr>
      <vt:lpstr>BW</vt:lpstr>
      <vt:lpstr>'Feiertage 26'!Druckbereich</vt:lpstr>
      <vt:lpstr>FERIEN!Druckbereich</vt:lpstr>
      <vt:lpstr>'Julia Mustermann'!Druckbereich</vt:lpstr>
    </vt:vector>
  </TitlesOfParts>
  <Company>office-lernen.com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office-lernen.com</dc:creator>
  <cp:lastModifiedBy>office-lernen.com</cp:lastModifiedBy>
  <cp:lastPrinted>2023-09-21T17:03:00Z</cp:lastPrinted>
  <dcterms:created xsi:type="dcterms:W3CDTF">2023-09-14T09:30:31Z</dcterms:created>
  <dcterms:modified xsi:type="dcterms:W3CDTF">2026-09-21T08:46:04Z</dcterms:modified>
</cp:coreProperties>
</file>