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1A502B6F-238B-4288-87B7-E04B4BDAE6AF}" xr6:coauthVersionLast="47" xr6:coauthVersionMax="47" xr10:uidLastSave="{00000000-0000-0000-0000-000000000000}"/>
  <workbookProtection workbookAlgorithmName="SHA-512" workbookHashValue="u7VPI6jfZpqGVCUnZgBY02yT9/o9shqbwVfoPNTofh0wTb9SqnKZmcnz9KHCNdSomwt4Jrq8gDt6wB1P/EEY9g==" workbookSaltValue="c3Icb1RchAvMppswmDZuFA==" workbookSpinCount="100000" lockStructure="1"/>
  <bookViews>
    <workbookView xWindow="-120" yWindow="-120" windowWidth="29040" windowHeight="15720" xr2:uid="{72C053DB-0B83-404B-B9A4-37C791CDC5B0}"/>
  </bookViews>
  <sheets>
    <sheet name="KALENDER" sheetId="1" r:id="rId1"/>
    <sheet name="Feiertage" sheetId="3" state="hidden" r:id="rId2"/>
    <sheet name="Tabelle2" sheetId="2" state="hidden" r:id="rId3"/>
  </sheets>
  <definedNames>
    <definedName name="_xlnm._FilterDatabase" localSheetId="1" hidden="1">Feiertage!$I$3:$I$44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  <c r="C40" i="1" s="1"/>
  <c r="G37" i="1"/>
  <c r="L37" i="1"/>
  <c r="M40" i="1" s="1"/>
  <c r="Q37" i="1"/>
  <c r="R40" i="1" s="1"/>
  <c r="R41" i="1" s="1"/>
  <c r="V37" i="1"/>
  <c r="AA37" i="1"/>
  <c r="B36" i="1"/>
  <c r="F36" i="1"/>
  <c r="H40" i="1"/>
  <c r="I40" i="1" s="1"/>
  <c r="AB40" i="1"/>
  <c r="W40" i="1"/>
  <c r="AA2" i="1"/>
  <c r="AB5" i="1" s="1"/>
  <c r="V2" i="1"/>
  <c r="W5" i="1" s="1"/>
  <c r="Q2" i="1"/>
  <c r="R5" i="1" s="1"/>
  <c r="L2" i="1"/>
  <c r="M5" i="1" s="1"/>
  <c r="G2" i="1"/>
  <c r="H5" i="1" s="1"/>
  <c r="B2" i="1"/>
  <c r="C5" i="1" s="1"/>
  <c r="C51" i="3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I44" i="3" s="1"/>
  <c r="A44" i="3"/>
  <c r="C43" i="3"/>
  <c r="B43" i="3"/>
  <c r="I43" i="3" s="1"/>
  <c r="A43" i="3"/>
  <c r="C42" i="3"/>
  <c r="B42" i="3"/>
  <c r="I42" i="3" s="1"/>
  <c r="A42" i="3"/>
  <c r="C41" i="3"/>
  <c r="B41" i="3"/>
  <c r="I41" i="3" s="1"/>
  <c r="A41" i="3"/>
  <c r="C40" i="3"/>
  <c r="B40" i="3"/>
  <c r="I40" i="3" s="1"/>
  <c r="A40" i="3"/>
  <c r="C39" i="3"/>
  <c r="B39" i="3"/>
  <c r="I39" i="3" s="1"/>
  <c r="A39" i="3"/>
  <c r="C38" i="3"/>
  <c r="B38" i="3"/>
  <c r="I38" i="3" s="1"/>
  <c r="A38" i="3"/>
  <c r="C37" i="3"/>
  <c r="B37" i="3"/>
  <c r="I37" i="3" s="1"/>
  <c r="A36" i="3"/>
  <c r="B36" i="3" s="1"/>
  <c r="I36" i="3" s="1"/>
  <c r="A35" i="3"/>
  <c r="B35" i="3" s="1"/>
  <c r="I35" i="3" s="1"/>
  <c r="C34" i="3"/>
  <c r="B34" i="3"/>
  <c r="I34" i="3" s="1"/>
  <c r="A34" i="3"/>
  <c r="C33" i="3"/>
  <c r="B33" i="3"/>
  <c r="I33" i="3" s="1"/>
  <c r="A33" i="3"/>
  <c r="C32" i="3"/>
  <c r="B32" i="3"/>
  <c r="I32" i="3" s="1"/>
  <c r="A32" i="3"/>
  <c r="C31" i="3"/>
  <c r="A31" i="3"/>
  <c r="B31" i="3" s="1"/>
  <c r="I31" i="3" s="1"/>
  <c r="A30" i="3"/>
  <c r="B30" i="3" s="1"/>
  <c r="I30" i="3" s="1"/>
  <c r="A29" i="3"/>
  <c r="B29" i="3" s="1"/>
  <c r="I29" i="3" s="1"/>
  <c r="C28" i="3"/>
  <c r="B28" i="3"/>
  <c r="I28" i="3" s="1"/>
  <c r="A28" i="3"/>
  <c r="C27" i="3"/>
  <c r="B27" i="3"/>
  <c r="I27" i="3" s="1"/>
  <c r="A27" i="3"/>
  <c r="C26" i="3"/>
  <c r="B26" i="3"/>
  <c r="I26" i="3" s="1"/>
  <c r="A26" i="3"/>
  <c r="C25" i="3"/>
  <c r="B25" i="3"/>
  <c r="I25" i="3" s="1"/>
  <c r="A25" i="3"/>
  <c r="C24" i="3"/>
  <c r="B24" i="3"/>
  <c r="I24" i="3" s="1"/>
  <c r="A24" i="3"/>
  <c r="C23" i="3"/>
  <c r="B23" i="3"/>
  <c r="I23" i="3" s="1"/>
  <c r="A23" i="3"/>
  <c r="C22" i="3"/>
  <c r="B22" i="3"/>
  <c r="I22" i="3" s="1"/>
  <c r="A22" i="3"/>
  <c r="C21" i="3"/>
  <c r="B21" i="3"/>
  <c r="I21" i="3" s="1"/>
  <c r="A21" i="3"/>
  <c r="C20" i="3"/>
  <c r="B20" i="3"/>
  <c r="I20" i="3" s="1"/>
  <c r="A20" i="3"/>
  <c r="C19" i="3"/>
  <c r="B19" i="3"/>
  <c r="I19" i="3" s="1"/>
  <c r="A19" i="3"/>
  <c r="C18" i="3"/>
  <c r="B18" i="3"/>
  <c r="I18" i="3" s="1"/>
  <c r="A18" i="3"/>
  <c r="C17" i="3"/>
  <c r="B17" i="3"/>
  <c r="I17" i="3" s="1"/>
  <c r="C15" i="3"/>
  <c r="C13" i="3"/>
  <c r="B13" i="3"/>
  <c r="I13" i="3" s="1"/>
  <c r="A13" i="3"/>
  <c r="A12" i="3"/>
  <c r="B12" i="3" s="1"/>
  <c r="I12" i="3" s="1"/>
  <c r="C11" i="3"/>
  <c r="B11" i="3"/>
  <c r="I11" i="3" s="1"/>
  <c r="C10" i="3"/>
  <c r="B10" i="3"/>
  <c r="I10" i="3" s="1"/>
  <c r="A8" i="3"/>
  <c r="B8" i="3" s="1"/>
  <c r="I8" i="3" s="1"/>
  <c r="C6" i="3"/>
  <c r="B6" i="3"/>
  <c r="I6" i="3" s="1"/>
  <c r="A6" i="3"/>
  <c r="C5" i="3"/>
  <c r="B5" i="3"/>
  <c r="I5" i="3" s="1"/>
  <c r="A5" i="3"/>
  <c r="A4" i="3"/>
  <c r="B4" i="3" s="1"/>
  <c r="I4" i="3" s="1"/>
  <c r="C3" i="3"/>
  <c r="B3" i="3"/>
  <c r="I3" i="3" s="1"/>
  <c r="A3" i="3"/>
  <c r="A2" i="3"/>
  <c r="C2" i="3" s="1"/>
  <c r="P1" i="3"/>
  <c r="O1" i="3"/>
  <c r="A10" i="3" s="1"/>
  <c r="A11" i="3" l="1"/>
  <c r="A15" i="3"/>
  <c r="B15" i="3" s="1"/>
  <c r="I15" i="3" s="1"/>
  <c r="A16" i="3"/>
  <c r="B16" i="3" s="1"/>
  <c r="I16" i="3" s="1"/>
  <c r="A17" i="3"/>
  <c r="R42" i="1"/>
  <c r="S41" i="1"/>
  <c r="AC40" i="1"/>
  <c r="AB41" i="1"/>
  <c r="X40" i="1"/>
  <c r="W41" i="1"/>
  <c r="X5" i="1"/>
  <c r="W6" i="1"/>
  <c r="N40" i="1"/>
  <c r="M41" i="1"/>
  <c r="I5" i="1"/>
  <c r="H6" i="1"/>
  <c r="N5" i="1"/>
  <c r="M6" i="1"/>
  <c r="R6" i="1"/>
  <c r="R7" i="1" s="1"/>
  <c r="R8" i="1" s="1"/>
  <c r="S5" i="1"/>
  <c r="H41" i="1"/>
  <c r="I41" i="1" s="1"/>
  <c r="C41" i="1"/>
  <c r="D41" i="1" s="1"/>
  <c r="D40" i="1"/>
  <c r="A37" i="3"/>
  <c r="A7" i="3"/>
  <c r="B2" i="3"/>
  <c r="A9" i="3"/>
  <c r="A14" i="3"/>
  <c r="B14" i="3" s="1"/>
  <c r="I14" i="3" s="1"/>
  <c r="C29" i="3"/>
  <c r="C35" i="3"/>
  <c r="AC5" i="1"/>
  <c r="AB6" i="1"/>
  <c r="C6" i="1"/>
  <c r="D5" i="1"/>
  <c r="C4" i="3"/>
  <c r="C8" i="3"/>
  <c r="C16" i="3"/>
  <c r="C30" i="3"/>
  <c r="C36" i="3"/>
  <c r="C12" i="3"/>
  <c r="C14" i="3" l="1"/>
  <c r="H42" i="1"/>
  <c r="H43" i="1" s="1"/>
  <c r="C42" i="1"/>
  <c r="D42" i="1" s="1"/>
  <c r="S7" i="1"/>
  <c r="S6" i="1"/>
  <c r="N41" i="1"/>
  <c r="M42" i="1"/>
  <c r="X6" i="1"/>
  <c r="W7" i="1"/>
  <c r="W42" i="1"/>
  <c r="X41" i="1"/>
  <c r="AB42" i="1"/>
  <c r="AC41" i="1"/>
  <c r="I6" i="1" a="1"/>
  <c r="I6" i="1" s="1"/>
  <c r="H7" i="1"/>
  <c r="N6" i="1"/>
  <c r="M7" i="1"/>
  <c r="R43" i="1"/>
  <c r="S42" i="1"/>
  <c r="B7" i="3"/>
  <c r="I7" i="3" s="1"/>
  <c r="C7" i="3"/>
  <c r="B9" i="3"/>
  <c r="I9" i="3" s="1"/>
  <c r="C9" i="3"/>
  <c r="R9" i="1"/>
  <c r="S8" i="1"/>
  <c r="AC6" i="1"/>
  <c r="AB7" i="1"/>
  <c r="D6" i="1"/>
  <c r="C7" i="1"/>
  <c r="I42" i="1" l="1"/>
  <c r="C43" i="1"/>
  <c r="D43" i="1" s="1"/>
  <c r="M8" i="1"/>
  <c r="N7" i="1"/>
  <c r="H8" i="1"/>
  <c r="I7" i="1" a="1"/>
  <c r="I7" i="1" s="1"/>
  <c r="AB43" i="1"/>
  <c r="AC42" i="1"/>
  <c r="W43" i="1"/>
  <c r="X42" i="1"/>
  <c r="W8" i="1"/>
  <c r="X7" i="1"/>
  <c r="M43" i="1"/>
  <c r="N42" i="1"/>
  <c r="R44" i="1"/>
  <c r="S43" i="1"/>
  <c r="R10" i="1"/>
  <c r="S9" i="1"/>
  <c r="H44" i="1"/>
  <c r="I43" i="1"/>
  <c r="AC7" i="1"/>
  <c r="AB8" i="1"/>
  <c r="C8" i="1"/>
  <c r="D7" i="1"/>
  <c r="C44" i="1" l="1"/>
  <c r="C45" i="1" s="1"/>
  <c r="M9" i="1"/>
  <c r="N8" i="1"/>
  <c r="M44" i="1"/>
  <c r="N43" i="1"/>
  <c r="AB44" i="1"/>
  <c r="AC43" i="1"/>
  <c r="W9" i="1"/>
  <c r="X8" i="1"/>
  <c r="W44" i="1"/>
  <c r="X43" i="1"/>
  <c r="H9" i="1"/>
  <c r="I8" i="1" a="1"/>
  <c r="I8" i="1" s="1"/>
  <c r="R45" i="1"/>
  <c r="S44" i="1"/>
  <c r="R11" i="1"/>
  <c r="S10" i="1"/>
  <c r="H45" i="1"/>
  <c r="I44" i="1"/>
  <c r="AC8" i="1"/>
  <c r="AB9" i="1"/>
  <c r="C9" i="1"/>
  <c r="D8" i="1"/>
  <c r="D44" i="1" l="1"/>
  <c r="H10" i="1"/>
  <c r="I9" i="1" a="1"/>
  <c r="I9" i="1" s="1"/>
  <c r="W45" i="1"/>
  <c r="X44" i="1"/>
  <c r="W10" i="1"/>
  <c r="X9" i="1"/>
  <c r="AB45" i="1"/>
  <c r="AC44" i="1"/>
  <c r="M45" i="1"/>
  <c r="N44" i="1"/>
  <c r="R46" i="1"/>
  <c r="S45" i="1"/>
  <c r="M10" i="1"/>
  <c r="N9" i="1"/>
  <c r="R12" i="1"/>
  <c r="S11" i="1"/>
  <c r="H46" i="1"/>
  <c r="I45" i="1"/>
  <c r="C46" i="1"/>
  <c r="D45" i="1"/>
  <c r="AB10" i="1"/>
  <c r="AC9" i="1"/>
  <c r="C10" i="1"/>
  <c r="D9" i="1"/>
  <c r="M46" i="1" l="1"/>
  <c r="N45" i="1"/>
  <c r="R47" i="1"/>
  <c r="S46" i="1"/>
  <c r="AB46" i="1"/>
  <c r="AC45" i="1"/>
  <c r="W46" i="1"/>
  <c r="X45" i="1"/>
  <c r="W11" i="1"/>
  <c r="X10" i="1"/>
  <c r="M11" i="1"/>
  <c r="N10" i="1"/>
  <c r="H11" i="1"/>
  <c r="I10" i="1" a="1"/>
  <c r="I10" i="1" s="1"/>
  <c r="R13" i="1"/>
  <c r="S12" i="1"/>
  <c r="H47" i="1"/>
  <c r="I46" i="1"/>
  <c r="C47" i="1"/>
  <c r="D46" i="1"/>
  <c r="AB11" i="1"/>
  <c r="AC10" i="1"/>
  <c r="C11" i="1"/>
  <c r="D10" i="1"/>
  <c r="W47" i="1" l="1"/>
  <c r="X46" i="1"/>
  <c r="M12" i="1"/>
  <c r="N11" i="1"/>
  <c r="W12" i="1"/>
  <c r="X11" i="1"/>
  <c r="AB47" i="1"/>
  <c r="AC46" i="1"/>
  <c r="R48" i="1"/>
  <c r="S47" i="1"/>
  <c r="H12" i="1"/>
  <c r="I11" i="1" a="1"/>
  <c r="I11" i="1" s="1"/>
  <c r="M47" i="1"/>
  <c r="N46" i="1"/>
  <c r="R14" i="1"/>
  <c r="S13" i="1"/>
  <c r="H48" i="1"/>
  <c r="I47" i="1"/>
  <c r="C48" i="1"/>
  <c r="D47" i="1"/>
  <c r="AB12" i="1"/>
  <c r="AC11" i="1"/>
  <c r="C12" i="1"/>
  <c r="D11" i="1"/>
  <c r="H13" i="1" l="1"/>
  <c r="I12" i="1" a="1"/>
  <c r="I12" i="1" s="1"/>
  <c r="AB48" i="1"/>
  <c r="AC47" i="1"/>
  <c r="R49" i="1"/>
  <c r="S48" i="1"/>
  <c r="W13" i="1"/>
  <c r="X12" i="1"/>
  <c r="M13" i="1"/>
  <c r="N12" i="1"/>
  <c r="M48" i="1"/>
  <c r="N47" i="1"/>
  <c r="W48" i="1"/>
  <c r="X47" i="1"/>
  <c r="R15" i="1"/>
  <c r="S14" i="1"/>
  <c r="H49" i="1"/>
  <c r="I48" i="1"/>
  <c r="C49" i="1"/>
  <c r="D48" i="1"/>
  <c r="AB13" i="1"/>
  <c r="AC12" i="1"/>
  <c r="C13" i="1"/>
  <c r="D12" i="1"/>
  <c r="M49" i="1" l="1"/>
  <c r="N48" i="1"/>
  <c r="M14" i="1"/>
  <c r="N13" i="1"/>
  <c r="W14" i="1"/>
  <c r="X13" i="1"/>
  <c r="R50" i="1"/>
  <c r="S49" i="1"/>
  <c r="AB49" i="1"/>
  <c r="AC48" i="1"/>
  <c r="W49" i="1"/>
  <c r="X48" i="1"/>
  <c r="H14" i="1"/>
  <c r="I13" i="1" a="1"/>
  <c r="I13" i="1" s="1"/>
  <c r="R16" i="1"/>
  <c r="S15" i="1"/>
  <c r="H50" i="1"/>
  <c r="I49" i="1"/>
  <c r="C50" i="1"/>
  <c r="D49" i="1"/>
  <c r="AB14" i="1"/>
  <c r="AC13" i="1"/>
  <c r="C14" i="1"/>
  <c r="D13" i="1"/>
  <c r="R51" i="1" l="1"/>
  <c r="S50" i="1"/>
  <c r="W15" i="1"/>
  <c r="X14" i="1"/>
  <c r="M15" i="1"/>
  <c r="N14" i="1"/>
  <c r="W50" i="1"/>
  <c r="X49" i="1"/>
  <c r="AB50" i="1"/>
  <c r="AC49" i="1"/>
  <c r="H15" i="1"/>
  <c r="I14" i="1" a="1"/>
  <c r="I14" i="1" s="1"/>
  <c r="M50" i="1"/>
  <c r="N49" i="1"/>
  <c r="R17" i="1"/>
  <c r="S16" i="1"/>
  <c r="H51" i="1"/>
  <c r="I50" i="1"/>
  <c r="C51" i="1"/>
  <c r="D50" i="1"/>
  <c r="AB15" i="1"/>
  <c r="AC14" i="1"/>
  <c r="C15" i="1"/>
  <c r="D14" i="1"/>
  <c r="AB51" i="1" l="1"/>
  <c r="AC50" i="1"/>
  <c r="H16" i="1"/>
  <c r="I15" i="1" a="1"/>
  <c r="I15" i="1" s="1"/>
  <c r="M16" i="1"/>
  <c r="N15" i="1"/>
  <c r="W16" i="1"/>
  <c r="X15" i="1"/>
  <c r="W51" i="1"/>
  <c r="X50" i="1"/>
  <c r="M51" i="1"/>
  <c r="N50" i="1"/>
  <c r="R52" i="1"/>
  <c r="S51" i="1"/>
  <c r="R18" i="1"/>
  <c r="S17" i="1"/>
  <c r="H52" i="1"/>
  <c r="I51" i="1"/>
  <c r="C52" i="1"/>
  <c r="D51" i="1"/>
  <c r="AB16" i="1"/>
  <c r="AC15" i="1"/>
  <c r="C16" i="1"/>
  <c r="D15" i="1"/>
  <c r="M52" i="1" l="1"/>
  <c r="N51" i="1"/>
  <c r="H17" i="1"/>
  <c r="I16" i="1" a="1"/>
  <c r="I16" i="1" s="1"/>
  <c r="W52" i="1"/>
  <c r="X51" i="1"/>
  <c r="W17" i="1"/>
  <c r="X16" i="1"/>
  <c r="M17" i="1"/>
  <c r="N16" i="1"/>
  <c r="R53" i="1"/>
  <c r="S52" i="1"/>
  <c r="AB52" i="1"/>
  <c r="AC51" i="1"/>
  <c r="R19" i="1"/>
  <c r="S18" i="1"/>
  <c r="H53" i="1"/>
  <c r="I52" i="1"/>
  <c r="C53" i="1"/>
  <c r="D52" i="1"/>
  <c r="AB17" i="1"/>
  <c r="AC16" i="1"/>
  <c r="C17" i="1"/>
  <c r="D16" i="1"/>
  <c r="M53" i="1" l="1"/>
  <c r="N52" i="1"/>
  <c r="R54" i="1"/>
  <c r="S53" i="1"/>
  <c r="M18" i="1"/>
  <c r="N17" i="1"/>
  <c r="W18" i="1"/>
  <c r="X17" i="1"/>
  <c r="W53" i="1"/>
  <c r="X52" i="1"/>
  <c r="H18" i="1"/>
  <c r="I17" i="1" a="1"/>
  <c r="I17" i="1" s="1"/>
  <c r="AB53" i="1"/>
  <c r="AC52" i="1"/>
  <c r="R20" i="1"/>
  <c r="S19" i="1"/>
  <c r="H54" i="1"/>
  <c r="I53" i="1"/>
  <c r="C54" i="1"/>
  <c r="D53" i="1"/>
  <c r="AB18" i="1"/>
  <c r="AC17" i="1"/>
  <c r="C18" i="1"/>
  <c r="D17" i="1"/>
  <c r="W54" i="1" l="1"/>
  <c r="X53" i="1"/>
  <c r="M19" i="1"/>
  <c r="N18" i="1"/>
  <c r="R55" i="1"/>
  <c r="S54" i="1"/>
  <c r="H19" i="1"/>
  <c r="I18" i="1" a="1"/>
  <c r="I18" i="1" s="1"/>
  <c r="W19" i="1"/>
  <c r="X18" i="1"/>
  <c r="AB54" i="1"/>
  <c r="AC53" i="1"/>
  <c r="M54" i="1"/>
  <c r="N53" i="1"/>
  <c r="R21" i="1"/>
  <c r="S20" i="1"/>
  <c r="H55" i="1"/>
  <c r="I54" i="1"/>
  <c r="C55" i="1"/>
  <c r="D54" i="1"/>
  <c r="AB19" i="1"/>
  <c r="AC18" i="1"/>
  <c r="C19" i="1"/>
  <c r="D18" i="1"/>
  <c r="AB55" i="1" l="1"/>
  <c r="AC54" i="1"/>
  <c r="W20" i="1"/>
  <c r="X19" i="1"/>
  <c r="H20" i="1"/>
  <c r="I19" i="1" a="1"/>
  <c r="I19" i="1" s="1"/>
  <c r="R56" i="1"/>
  <c r="S55" i="1"/>
  <c r="M20" i="1"/>
  <c r="N19" i="1"/>
  <c r="M55" i="1"/>
  <c r="N54" i="1"/>
  <c r="W55" i="1"/>
  <c r="X54" i="1"/>
  <c r="R22" i="1"/>
  <c r="S21" i="1"/>
  <c r="H56" i="1"/>
  <c r="I55" i="1"/>
  <c r="C56" i="1"/>
  <c r="D55" i="1"/>
  <c r="AB20" i="1"/>
  <c r="AC19" i="1"/>
  <c r="C20" i="1"/>
  <c r="D19" i="1"/>
  <c r="M56" i="1" l="1"/>
  <c r="N55" i="1"/>
  <c r="M21" i="1"/>
  <c r="N20" i="1"/>
  <c r="R57" i="1"/>
  <c r="S56" i="1"/>
  <c r="H21" i="1"/>
  <c r="I20" i="1" a="1"/>
  <c r="I20" i="1" s="1"/>
  <c r="W21" i="1"/>
  <c r="X20" i="1"/>
  <c r="W56" i="1"/>
  <c r="X55" i="1"/>
  <c r="AB56" i="1"/>
  <c r="AC55" i="1"/>
  <c r="R23" i="1"/>
  <c r="S22" i="1"/>
  <c r="H57" i="1"/>
  <c r="I56" i="1"/>
  <c r="C57" i="1"/>
  <c r="D56" i="1"/>
  <c r="AB21" i="1"/>
  <c r="AC20" i="1"/>
  <c r="C21" i="1"/>
  <c r="D20" i="1"/>
  <c r="M22" i="1" l="1"/>
  <c r="N21" i="1"/>
  <c r="W57" i="1"/>
  <c r="X56" i="1"/>
  <c r="W22" i="1"/>
  <c r="X21" i="1"/>
  <c r="H22" i="1"/>
  <c r="I21" i="1" a="1"/>
  <c r="I21" i="1" s="1"/>
  <c r="R58" i="1"/>
  <c r="S57" i="1"/>
  <c r="AB57" i="1"/>
  <c r="AC56" i="1"/>
  <c r="M57" i="1"/>
  <c r="N56" i="1"/>
  <c r="R24" i="1"/>
  <c r="S23" i="1"/>
  <c r="H58" i="1"/>
  <c r="I57" i="1"/>
  <c r="C58" i="1"/>
  <c r="D57" i="1"/>
  <c r="AB22" i="1"/>
  <c r="AC21" i="1"/>
  <c r="C22" i="1"/>
  <c r="D21" i="1"/>
  <c r="R59" i="1" l="1"/>
  <c r="S58" i="1"/>
  <c r="AB58" i="1"/>
  <c r="AC57" i="1"/>
  <c r="W58" i="1"/>
  <c r="X57" i="1"/>
  <c r="H23" i="1"/>
  <c r="I22" i="1" a="1"/>
  <c r="I22" i="1" s="1"/>
  <c r="W23" i="1"/>
  <c r="X22" i="1"/>
  <c r="M58" i="1"/>
  <c r="N57" i="1"/>
  <c r="M23" i="1"/>
  <c r="N22" i="1"/>
  <c r="R25" i="1"/>
  <c r="S24" i="1"/>
  <c r="H59" i="1"/>
  <c r="I58" i="1"/>
  <c r="C59" i="1"/>
  <c r="D58" i="1"/>
  <c r="AB23" i="1"/>
  <c r="AC22" i="1"/>
  <c r="C23" i="1"/>
  <c r="D22" i="1"/>
  <c r="M59" i="1" l="1"/>
  <c r="N58" i="1"/>
  <c r="H24" i="1"/>
  <c r="I23" i="1" a="1"/>
  <c r="I23" i="1" s="1"/>
  <c r="W59" i="1"/>
  <c r="X58" i="1"/>
  <c r="AB59" i="1"/>
  <c r="AC58" i="1"/>
  <c r="W24" i="1"/>
  <c r="X23" i="1"/>
  <c r="M24" i="1"/>
  <c r="N23" i="1"/>
  <c r="R60" i="1"/>
  <c r="S59" i="1"/>
  <c r="R26" i="1"/>
  <c r="S25" i="1"/>
  <c r="H60" i="1"/>
  <c r="I59" i="1"/>
  <c r="C60" i="1"/>
  <c r="D59" i="1"/>
  <c r="AB24" i="1"/>
  <c r="AC23" i="1"/>
  <c r="C24" i="1"/>
  <c r="D23" i="1"/>
  <c r="W25" i="1" l="1"/>
  <c r="X24" i="1"/>
  <c r="AB60" i="1"/>
  <c r="AC59" i="1"/>
  <c r="W60" i="1"/>
  <c r="X59" i="1"/>
  <c r="H25" i="1"/>
  <c r="I24" i="1" a="1"/>
  <c r="I24" i="1" s="1"/>
  <c r="M25" i="1"/>
  <c r="N24" i="1"/>
  <c r="R61" i="1"/>
  <c r="S60" i="1"/>
  <c r="M60" i="1"/>
  <c r="N59" i="1"/>
  <c r="R27" i="1"/>
  <c r="S26" i="1"/>
  <c r="H61" i="1"/>
  <c r="I60" i="1"/>
  <c r="C61" i="1"/>
  <c r="D60" i="1"/>
  <c r="AB25" i="1"/>
  <c r="AC24" i="1"/>
  <c r="C25" i="1"/>
  <c r="D24" i="1"/>
  <c r="R62" i="1" l="1"/>
  <c r="S61" i="1"/>
  <c r="M26" i="1"/>
  <c r="N25" i="1"/>
  <c r="H26" i="1"/>
  <c r="I25" i="1" a="1"/>
  <c r="I25" i="1" s="1"/>
  <c r="W61" i="1"/>
  <c r="X60" i="1"/>
  <c r="AB61" i="1"/>
  <c r="AC60" i="1"/>
  <c r="M61" i="1"/>
  <c r="N60" i="1"/>
  <c r="W26" i="1"/>
  <c r="X25" i="1"/>
  <c r="R28" i="1"/>
  <c r="S27" i="1"/>
  <c r="H62" i="1"/>
  <c r="I61" i="1"/>
  <c r="C62" i="1"/>
  <c r="D61" i="1"/>
  <c r="AB26" i="1"/>
  <c r="AC25" i="1"/>
  <c r="C26" i="1"/>
  <c r="D25" i="1"/>
  <c r="M62" i="1" l="1"/>
  <c r="N61" i="1"/>
  <c r="W62" i="1"/>
  <c r="X61" i="1"/>
  <c r="H27" i="1"/>
  <c r="I26" i="1" a="1"/>
  <c r="I26" i="1" s="1"/>
  <c r="M27" i="1"/>
  <c r="N26" i="1"/>
  <c r="AB62" i="1"/>
  <c r="AC61" i="1"/>
  <c r="W27" i="1"/>
  <c r="X26" i="1"/>
  <c r="R63" i="1"/>
  <c r="S62" i="1"/>
  <c r="R29" i="1"/>
  <c r="S28" i="1"/>
  <c r="H63" i="1"/>
  <c r="I62" i="1"/>
  <c r="C63" i="1"/>
  <c r="D62" i="1"/>
  <c r="AB27" i="1"/>
  <c r="AC26" i="1"/>
  <c r="C27" i="1"/>
  <c r="D26" i="1"/>
  <c r="W28" i="1" l="1"/>
  <c r="X27" i="1"/>
  <c r="H28" i="1"/>
  <c r="I27" i="1" a="1"/>
  <c r="I27" i="1" s="1"/>
  <c r="W63" i="1"/>
  <c r="X62" i="1"/>
  <c r="AB63" i="1"/>
  <c r="AC62" i="1"/>
  <c r="M28" i="1"/>
  <c r="N27" i="1"/>
  <c r="R64" i="1"/>
  <c r="S63" i="1"/>
  <c r="M63" i="1"/>
  <c r="N62" i="1"/>
  <c r="R30" i="1"/>
  <c r="S29" i="1"/>
  <c r="H64" i="1"/>
  <c r="I63" i="1"/>
  <c r="C64" i="1"/>
  <c r="D63" i="1"/>
  <c r="AB28" i="1"/>
  <c r="AC27" i="1"/>
  <c r="C28" i="1"/>
  <c r="D27" i="1"/>
  <c r="M29" i="1" l="1"/>
  <c r="N28" i="1"/>
  <c r="H29" i="1"/>
  <c r="I28" i="1" a="1"/>
  <c r="I28" i="1" s="1"/>
  <c r="R65" i="1"/>
  <c r="S64" i="1"/>
  <c r="AB64" i="1"/>
  <c r="AC63" i="1"/>
  <c r="W64" i="1"/>
  <c r="X63" i="1"/>
  <c r="M64" i="1"/>
  <c r="N63" i="1"/>
  <c r="W29" i="1"/>
  <c r="X28" i="1"/>
  <c r="R31" i="1"/>
  <c r="S30" i="1"/>
  <c r="H65" i="1"/>
  <c r="I64" i="1"/>
  <c r="C65" i="1"/>
  <c r="D64" i="1"/>
  <c r="AB29" i="1"/>
  <c r="AC28" i="1"/>
  <c r="C29" i="1"/>
  <c r="D28" i="1"/>
  <c r="M65" i="1" l="1"/>
  <c r="N64" i="1"/>
  <c r="W65" i="1"/>
  <c r="X64" i="1"/>
  <c r="H30" i="1"/>
  <c r="I29" i="1" a="1"/>
  <c r="I29" i="1" s="1"/>
  <c r="AB65" i="1"/>
  <c r="AC64" i="1"/>
  <c r="R66" i="1"/>
  <c r="S65" i="1"/>
  <c r="W30" i="1"/>
  <c r="X29" i="1"/>
  <c r="M30" i="1"/>
  <c r="N29" i="1"/>
  <c r="R32" i="1"/>
  <c r="S31" i="1"/>
  <c r="H66" i="1"/>
  <c r="I65" i="1"/>
  <c r="C66" i="1"/>
  <c r="D65" i="1"/>
  <c r="AB30" i="1"/>
  <c r="AC29" i="1"/>
  <c r="C30" i="1"/>
  <c r="D29" i="1"/>
  <c r="AB66" i="1" l="1"/>
  <c r="AC65" i="1"/>
  <c r="H31" i="1"/>
  <c r="I30" i="1" a="1"/>
  <c r="I30" i="1" s="1"/>
  <c r="W66" i="1"/>
  <c r="X65" i="1"/>
  <c r="W31" i="1"/>
  <c r="X30" i="1"/>
  <c r="R67" i="1"/>
  <c r="S66" i="1"/>
  <c r="M31" i="1"/>
  <c r="N30" i="1"/>
  <c r="M66" i="1"/>
  <c r="N65" i="1"/>
  <c r="R33" i="1"/>
  <c r="S32" i="1"/>
  <c r="H67" i="1"/>
  <c r="I66" i="1"/>
  <c r="C67" i="1"/>
  <c r="D66" i="1"/>
  <c r="AB31" i="1"/>
  <c r="AC30" i="1"/>
  <c r="C31" i="1"/>
  <c r="D30" i="1"/>
  <c r="M32" i="1" l="1"/>
  <c r="N31" i="1"/>
  <c r="R68" i="1"/>
  <c r="S67" i="1"/>
  <c r="W67" i="1"/>
  <c r="X66" i="1"/>
  <c r="W32" i="1"/>
  <c r="X31" i="1"/>
  <c r="H32" i="1"/>
  <c r="I32" i="1" s="1" a="1"/>
  <c r="I32" i="1" s="1"/>
  <c r="I31" i="1" a="1"/>
  <c r="I31" i="1" s="1"/>
  <c r="M67" i="1"/>
  <c r="N66" i="1"/>
  <c r="AB67" i="1"/>
  <c r="AC66" i="1"/>
  <c r="R34" i="1"/>
  <c r="S34" i="1" s="1"/>
  <c r="S33" i="1"/>
  <c r="H68" i="1"/>
  <c r="I67" i="1"/>
  <c r="C68" i="1"/>
  <c r="D67" i="1"/>
  <c r="AB32" i="1"/>
  <c r="AC31" i="1"/>
  <c r="C32" i="1"/>
  <c r="D31" i="1"/>
  <c r="M68" i="1" l="1"/>
  <c r="N67" i="1"/>
  <c r="W68" i="1"/>
  <c r="X67" i="1"/>
  <c r="W33" i="1"/>
  <c r="X32" i="1"/>
  <c r="R69" i="1"/>
  <c r="S68" i="1"/>
  <c r="AB68" i="1"/>
  <c r="AC67" i="1"/>
  <c r="M33" i="1"/>
  <c r="N32" i="1"/>
  <c r="H69" i="1"/>
  <c r="I68" i="1"/>
  <c r="C69" i="1"/>
  <c r="D68" i="1"/>
  <c r="AB33" i="1"/>
  <c r="AC32" i="1"/>
  <c r="C33" i="1"/>
  <c r="D32" i="1"/>
  <c r="AB69" i="1" l="1"/>
  <c r="AC68" i="1"/>
  <c r="M34" i="1"/>
  <c r="N33" i="1"/>
  <c r="R70" i="1"/>
  <c r="S70" i="1" s="1"/>
  <c r="S69" i="1"/>
  <c r="W34" i="1"/>
  <c r="X33" i="1"/>
  <c r="W69" i="1"/>
  <c r="X69" i="1" s="1"/>
  <c r="X68" i="1"/>
  <c r="M69" i="1"/>
  <c r="N69" i="1" s="1"/>
  <c r="N68" i="1"/>
  <c r="H70" i="1"/>
  <c r="I70" i="1" s="1"/>
  <c r="I69" i="1"/>
  <c r="C70" i="1"/>
  <c r="D70" i="1" s="1"/>
  <c r="D69" i="1"/>
  <c r="AB34" i="1"/>
  <c r="AC34" i="1" s="1"/>
  <c r="AC33" i="1"/>
  <c r="C34" i="1"/>
  <c r="D33" i="1"/>
  <c r="W35" i="1" l="1"/>
  <c r="X35" i="1" s="1"/>
  <c r="X34" i="1"/>
  <c r="M35" i="1"/>
  <c r="N35" i="1" s="1"/>
  <c r="N34" i="1"/>
  <c r="AB70" i="1"/>
  <c r="AC70" i="1" s="1"/>
  <c r="AC69" i="1"/>
  <c r="C35" i="1"/>
  <c r="D35" i="1" s="1"/>
  <c r="D34" i="1"/>
  <c r="S4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A77D67F7-A825-4613-87E0-6CF51B4B86B8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42C344E5-E00C-40B8-8742-A9530938E939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<sst xmlns="http://schemas.openxmlformats.org/spreadsheetml/2006/main" count="183" uniqueCount="80">
  <si>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</si>
  <si>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</si>
  <si>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</si>
  <si>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</si>
  <si>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</si>
  <si>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</si>
  <si>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</si>
  <si>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</si>
  <si>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</si>
  <si>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</si>
  <si>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</si>
  <si>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</si>
  <si>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</si>
  <si>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Jahr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</si>
  <si>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</si>
  <si>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</si>
  <si>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</si>
  <si>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</si>
  <si>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</si>
  <si>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</si>
  <si>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</si>
  <si>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</si>
  <si>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</si>
  <si>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</si>
  <si>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</si>
  <si>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</si>
  <si>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</si>
  <si>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</si>
  <si>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</si>
  <si>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</si>
  <si>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</si>
  <si>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</si>
  <si>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</si>
  <si>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</si>
  <si>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</si>
  <si>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</si>
  <si>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</si>
  <si>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</si>
  <si>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</si>
  <si>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</si>
  <si>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</si>
  <si>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</si>
  <si>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</si>
  <si>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</si>
  <si>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</si>
  <si>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</si>
  <si>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</si>
  <si>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</si>
  <si>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</si>
  <si>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</si>
  <si>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</si>
  <si>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</si>
  <si>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</si>
  <si>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</si>
  <si>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</si>
  <si>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</si>
  <si>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</si>
  <si>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</si>
  <si>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</si>
  <si>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</si>
  <si>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</si>
  <si>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</si>
  <si>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</si>
  <si>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</si>
  <si>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</si>
  <si>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</si>
  <si>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</si>
  <si>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</si>
  <si>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</si>
  <si>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</si>
  <si>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</si>
  <si>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</si>
  <si>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</si>
  <si>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</si>
  <si>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</si>
  <si>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</si>
  <si>
    <t>Tag d. Dt. Einheit</t>
  </si>
  <si>
    <t>Weihnachten</t>
  </si>
  <si>
    <t>KALENDER</t>
  </si>
  <si>
    <t>Chr.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</si>
</sst>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ddd/"/>
  </numFmts>
  <fonts count="2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Calibri"/>
      <family val="2"/>
    </font>
    <font>
      <sz val="18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8"/>
      <name val="Abadi"/>
      <family val="2"/>
    </font>
    <font>
      <sz val="9"/>
      <color theme="1"/>
      <name val="Calibri"/>
      <family val="2"/>
      <scheme val="minor"/>
    </font>
    <font>
      <sz val="22"/>
      <name val="Calibri"/>
      <family val="2"/>
    </font>
    <font>
      <sz val="8"/>
      <color theme="1"/>
      <name val="Calibri"/>
      <family val="2"/>
    </font>
    <font>
      <sz val="24"/>
      <name val="Calibri"/>
      <family val="2"/>
    </font>
    <font>
      <sz val="9"/>
      <color theme="0"/>
      <name val="Calibri"/>
      <family val="2"/>
    </font>
    <font>
      <sz val="11"/>
      <color theme="0"/>
      <name val="Calibri"/>
      <family val="2"/>
    </font>
    <font>
      <sz val="24"/>
      <color theme="1"/>
      <name val="Calibri"/>
      <family val="2"/>
    </font>
    <font>
      <b/>
      <sz val="8"/>
      <color rgb="FFC00000"/>
      <name val="Abadi"/>
      <family val="2"/>
    </font>
    <font>
      <b/>
      <sz val="11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rgb="FFC00000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ck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double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0" fontId="7" fillId="0" borderId="0" xfId="1" applyFont="1"/>
    <xf numFmtId="0" fontId="8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4" fontId="9" fillId="0" borderId="5" xfId="1" quotePrefix="1" applyNumberFormat="1" applyFont="1" applyBorder="1" applyAlignment="1">
      <alignment horizontal="center" vertical="center"/>
    </xf>
    <xf numFmtId="14" fontId="9" fillId="0" borderId="6" xfId="1" applyNumberFormat="1" applyFont="1" applyBorder="1" applyAlignment="1">
      <alignment horizontal="center" vertical="center"/>
    </xf>
    <xf numFmtId="165" fontId="9" fillId="0" borderId="6" xfId="1" applyNumberFormat="1" applyFont="1" applyBorder="1" applyAlignment="1">
      <alignment horizontal="left"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49" fontId="9" fillId="0" borderId="6" xfId="1" applyNumberFormat="1" applyFont="1" applyBorder="1" applyAlignment="1" applyProtection="1">
      <alignment vertical="center"/>
      <protection locked="0"/>
    </xf>
    <xf numFmtId="49" fontId="9" fillId="0" borderId="7" xfId="1" applyNumberFormat="1" applyFont="1" applyBorder="1" applyAlignment="1" applyProtection="1">
      <alignment vertical="center"/>
      <protection locked="0"/>
    </xf>
    <xf numFmtId="0" fontId="9" fillId="0" borderId="8" xfId="1" applyFont="1" applyBorder="1" applyAlignment="1">
      <alignment horizontal="center" vertical="center"/>
    </xf>
    <xf numFmtId="0" fontId="9" fillId="0" borderId="0" xfId="1" applyFont="1"/>
    <xf numFmtId="14" fontId="9" fillId="0" borderId="9" xfId="1" quotePrefix="1" applyNumberFormat="1" applyFont="1" applyBorder="1" applyAlignment="1">
      <alignment horizontal="center" vertical="center"/>
    </xf>
    <xf numFmtId="14" fontId="9" fillId="0" borderId="10" xfId="1" applyNumberFormat="1" applyFont="1" applyBorder="1" applyAlignment="1">
      <alignment horizontal="center" vertical="center"/>
    </xf>
    <xf numFmtId="165" fontId="9" fillId="0" borderId="10" xfId="1" applyNumberFormat="1" applyFont="1" applyBorder="1" applyAlignment="1">
      <alignment horizontal="left" vertical="center"/>
    </xf>
    <xf numFmtId="0" fontId="10" fillId="0" borderId="10" xfId="1" applyFont="1" applyBorder="1" applyAlignment="1" applyProtection="1">
      <alignment horizontal="center" vertical="center"/>
      <protection locked="0"/>
    </xf>
    <xf numFmtId="49" fontId="9" fillId="0" borderId="10" xfId="1" applyNumberFormat="1" applyFont="1" applyBorder="1" applyAlignment="1" applyProtection="1">
      <alignment vertical="center"/>
      <protection locked="0"/>
    </xf>
    <xf numFmtId="49" fontId="9" fillId="0" borderId="11" xfId="1" applyNumberFormat="1" applyFont="1" applyBorder="1" applyAlignment="1" applyProtection="1">
      <alignment vertical="center"/>
      <protection locked="0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 applyAlignment="1" applyProtection="1">
      <alignment vertical="center"/>
      <protection locked="0"/>
    </xf>
    <xf numFmtId="0" fontId="9" fillId="0" borderId="11" xfId="1" applyFont="1" applyBorder="1" applyAlignment="1" applyProtection="1">
      <alignment vertical="center"/>
      <protection locked="0"/>
    </xf>
    <xf numFmtId="14" fontId="9" fillId="0" borderId="9" xfId="1" applyNumberFormat="1" applyFont="1" applyBorder="1" applyAlignment="1" applyProtection="1">
      <alignment horizontal="center" vertical="center"/>
      <protection locked="0"/>
    </xf>
    <xf numFmtId="14" fontId="9" fillId="0" borderId="10" xfId="1" applyNumberFormat="1" applyFont="1" applyBorder="1" applyAlignment="1" applyProtection="1">
      <alignment horizontal="center" vertical="center"/>
      <protection locked="0"/>
    </xf>
    <xf numFmtId="165" fontId="9" fillId="0" borderId="10" xfId="1" applyNumberFormat="1" applyFont="1" applyBorder="1" applyAlignment="1" applyProtection="1">
      <alignment horizontal="left" vertical="center"/>
      <protection locked="0"/>
    </xf>
    <xf numFmtId="14" fontId="9" fillId="0" borderId="13" xfId="1" applyNumberFormat="1" applyFont="1" applyBorder="1" applyAlignment="1" applyProtection="1">
      <alignment horizontal="center" vertical="center"/>
      <protection locked="0"/>
    </xf>
    <xf numFmtId="14" fontId="9" fillId="0" borderId="14" xfId="1" applyNumberFormat="1" applyFont="1" applyBorder="1" applyAlignment="1" applyProtection="1">
      <alignment horizontal="center" vertical="center"/>
      <protection locked="0"/>
    </xf>
    <xf numFmtId="165" fontId="9" fillId="0" borderId="14" xfId="1" applyNumberFormat="1" applyFont="1" applyBorder="1" applyAlignment="1" applyProtection="1">
      <alignment horizontal="left" vertical="center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vertical="center"/>
      <protection locked="0"/>
    </xf>
    <xf numFmtId="0" fontId="9" fillId="0" borderId="15" xfId="1" applyFont="1" applyBorder="1" applyAlignment="1" applyProtection="1">
      <alignment vertical="center"/>
      <protection locked="0"/>
    </xf>
    <xf numFmtId="0" fontId="9" fillId="0" borderId="1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0" xfId="1" applyFont="1" applyProtection="1">
      <protection locked="0"/>
    </xf>
    <xf numFmtId="164" fontId="5" fillId="0" borderId="17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18" xfId="0" applyBorder="1"/>
    <xf numFmtId="0" fontId="4" fillId="0" borderId="0" xfId="0" applyFont="1" applyAlignment="1">
      <alignment horizontal="center" vertical="center"/>
    </xf>
    <xf numFmtId="164" fontId="16" fillId="0" borderId="17" xfId="0" applyNumberFormat="1" applyFont="1" applyBorder="1" applyAlignment="1" applyProtection="1">
      <alignment horizontal="left" vertical="center"/>
      <protection locked="0"/>
    </xf>
    <xf numFmtId="164" fontId="3" fillId="0" borderId="17" xfId="0" applyNumberFormat="1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vertical="center"/>
    </xf>
    <xf numFmtId="164" fontId="1" fillId="0" borderId="17" xfId="0" applyNumberFormat="1" applyFont="1" applyBorder="1" applyAlignment="1">
      <alignment horizontal="center" vertical="center"/>
    </xf>
    <xf numFmtId="0" fontId="15" fillId="6" borderId="1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164" fontId="24" fillId="0" borderId="17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 applyProtection="1">
      <alignment horizontal="left" vertical="center"/>
      <protection locked="0"/>
    </xf>
    <xf numFmtId="164" fontId="26" fillId="0" borderId="17" xfId="0" applyNumberFormat="1" applyFont="1" applyBorder="1" applyAlignment="1" applyProtection="1">
      <alignment horizontal="left" vertical="center"/>
      <protection locked="0"/>
    </xf>
    <xf numFmtId="0" fontId="26" fillId="0" borderId="17" xfId="0" applyFont="1" applyBorder="1" applyAlignment="1" applyProtection="1">
      <alignment horizontal="left"/>
      <protection locked="0"/>
    </xf>
    <xf numFmtId="164" fontId="27" fillId="0" borderId="17" xfId="0" applyNumberFormat="1" applyFont="1" applyBorder="1" applyAlignment="1">
      <alignment horizontal="center" vertical="center"/>
    </xf>
    <xf numFmtId="165" fontId="23" fillId="0" borderId="24" xfId="0" applyNumberFormat="1" applyFont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" fillId="5" borderId="19" xfId="0" applyFont="1" applyFill="1" applyBorder="1" applyAlignment="1">
      <alignment horizontal="center" vertical="center"/>
    </xf>
    <xf numFmtId="14" fontId="20" fillId="0" borderId="20" xfId="0" applyNumberFormat="1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8" fillId="6" borderId="17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7" fillId="3" borderId="0" xfId="1" applyFont="1" applyFill="1" applyAlignment="1">
      <alignment horizontal="left" vertical="center" wrapText="1" indent="1"/>
    </xf>
    <xf numFmtId="0" fontId="7" fillId="4" borderId="0" xfId="1" applyFont="1" applyFill="1" applyAlignment="1">
      <alignment horizontal="left" vertical="center" wrapText="1" indent="1"/>
    </xf>
  </cellXfs>
  <cellStyles count="2">
    <cellStyle name="Standard" xfId="0" builtinId="0"/>
    <cellStyle name="Standard 2" xfId="1" xr:uid="{CFB099B4-F5DC-457E-B0A4-20058DCED72F}"/>
  </cellStyles>
  <dxfs count="52"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5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D757"/>
      <color rgb="FFE9F4FB"/>
      <color rgb="FFFFE8D1"/>
      <color rgb="FFEE7700"/>
      <color rgb="FF757440"/>
      <color rgb="FFE2AC00"/>
      <color rgb="FFDDFBE4"/>
      <color rgb="FF12882E"/>
      <color rgb="FFFFE1E1"/>
      <color rgb="FF8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53339</xdr:colOff>
      <xdr:row>0</xdr:row>
      <xdr:rowOff>152400</xdr:rowOff>
    </xdr:from>
    <xdr:to>
      <xdr:col>29</xdr:col>
      <xdr:colOff>762762</xdr:colOff>
      <xdr:row>0</xdr:row>
      <xdr:rowOff>350132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8A2BE2A-8CDF-4576-A19A-ED59A8EF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9179" y="152400"/>
          <a:ext cx="1166623" cy="197732"/>
        </a:xfrm>
        <a:prstGeom prst="rect">
          <a:avLst/>
        </a:prstGeom>
      </xdr:spPr>
    </xdr:pic>
    <xdr:clientData/>
  </xdr:twoCellAnchor>
  <xdr:twoCellAnchor editAs="oneCell">
    <xdr:from>
      <xdr:col>27</xdr:col>
      <xdr:colOff>99060</xdr:colOff>
      <xdr:row>35</xdr:row>
      <xdr:rowOff>137160</xdr:rowOff>
    </xdr:from>
    <xdr:to>
      <xdr:col>29</xdr:col>
      <xdr:colOff>808483</xdr:colOff>
      <xdr:row>35</xdr:row>
      <xdr:rowOff>334892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7B7FFC4-6641-417B-B186-BFC46487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7246620"/>
          <a:ext cx="1166623" cy="19773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A9B981-91F4-4F88-BF85-87870F4DB48F}" name="Tabelle1" displayName="Tabelle1" ref="A1:G51" totalsRowShown="0" headerRowDxfId="51" dataDxfId="49" headerRowBorderDxfId="50" tableBorderDxfId="48" totalsRowBorderDxfId="47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C0A24F51-7C78-47F0-8339-C438BBAB97C8}" name="Datum" dataDxfId="46"/>
    <tableColumn id="2" xr3:uid="{E2FE9D88-8EEA-4C59-B499-D4478371EC07}" name="Jahr" dataDxfId="45">
      <calculatedColumnFormula>IF(D2="x",A2,"")</calculatedColumnFormula>
    </tableColumn>
    <tableColumn id="8" xr3:uid="{A6BE34AB-0DDC-4310-9999-92FB5AAAE33B}" name="Tag" dataDxfId="44">
      <calculatedColumnFormula>IF(D2="x",A2,"")</calculatedColumnFormula>
    </tableColumn>
    <tableColumn id="3" xr3:uid="{DCAF1BE7-899B-4D07-B5D7-600CEEBAEEB2}" name="Feiertag?" dataDxfId="43"/>
    <tableColumn id="4" xr3:uid="{854BA8C1-6725-4B70-A4FD-328E3E27466C}" name="Bezeihnung" dataDxfId="42"/>
    <tableColumn id="5" xr3:uid="{F252C30E-7DD6-4921-AAF1-BE020FFCAC21}" name="Land" dataDxfId="41"/>
    <tableColumn id="6" xr3:uid="{7BE6FCA6-8E92-4634-A9D6-1563E9D56982}" name="Gesetz.?" dataDxfId="4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lau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2EA3-3472-4D09-942B-BB3FE340E9EA}">
  <dimension ref="A1:AM75"/>
  <sheetViews>
    <sheetView showGridLines="0" tabSelected="1" zoomScaleNormal="100" workbookViewId="0">
      <selection activeCell="Y8" sqref="Y8"/>
    </sheetView>
  </sheetViews>
  <sheetFormatPr baseColWidth="10" defaultColWidth="4.7109375" defaultRowHeight="15" x14ac:dyDescent="0.25"/>
  <cols>
    <col min="1" max="1" width="3" customWidth="1"/>
    <col min="2" max="2" width="2.7109375" customWidth="1"/>
    <col min="3" max="3" width="3.7109375" customWidth="1"/>
    <col min="4" max="4" width="3" customWidth="1"/>
    <col min="5" max="5" width="12.7109375" customWidth="1"/>
    <col min="6" max="6" width="1.7109375" customWidth="1"/>
    <col min="7" max="7" width="2.7109375" customWidth="1"/>
    <col min="8" max="8" width="3.7109375" customWidth="1"/>
    <col min="9" max="9" width="3" customWidth="1"/>
    <col min="10" max="10" width="12.7109375" customWidth="1"/>
    <col min="11" max="11" width="1.7109375" customWidth="1"/>
    <col min="12" max="12" width="2.7109375" customWidth="1"/>
    <col min="13" max="13" width="3.7109375" customWidth="1"/>
    <col min="14" max="14" width="3" customWidth="1"/>
    <col min="15" max="15" width="12.7109375" customWidth="1"/>
    <col min="16" max="16" width="1.7109375" customWidth="1"/>
    <col min="17" max="17" width="2.7109375" customWidth="1"/>
    <col min="18" max="18" width="3.7109375" customWidth="1"/>
    <col min="19" max="19" width="3" customWidth="1"/>
    <col min="20" max="20" width="12.7109375" customWidth="1"/>
    <col min="21" max="21" width="1.7109375" customWidth="1"/>
    <col min="22" max="22" width="2.7109375" customWidth="1"/>
    <col min="23" max="23" width="3.7109375" customWidth="1"/>
    <col min="24" max="24" width="3" customWidth="1"/>
    <col min="25" max="25" width="12.7109375" customWidth="1"/>
    <col min="26" max="26" width="1.7109375" customWidth="1"/>
    <col min="27" max="27" width="2.7109375" customWidth="1"/>
    <col min="28" max="28" width="3.7109375" customWidth="1"/>
    <col min="29" max="29" width="3" customWidth="1"/>
    <col min="30" max="30" width="12.7109375" customWidth="1"/>
  </cols>
  <sheetData>
    <row r="1" spans="1:39" ht="37.9" customHeight="1" x14ac:dyDescent="0.25">
      <c r="A1" s="1"/>
      <c r="B1" s="69" t="s">
        <v>78</v>
      </c>
      <c r="C1" s="69"/>
      <c r="D1" s="69"/>
      <c r="E1" s="69"/>
      <c r="F1" s="55"/>
      <c r="G1" s="70">
        <v>2027</v>
      </c>
      <c r="H1" s="70"/>
      <c r="I1" s="70"/>
      <c r="J1" s="70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</row>
    <row r="2" spans="1:39" s="56" customFormat="1" ht="12" hidden="1" x14ac:dyDescent="0.2">
      <c r="B2" s="72">
        <f>DATE($G$1,1,1)</f>
        <v>46388</v>
      </c>
      <c r="C2" s="73"/>
      <c r="D2" s="73"/>
      <c r="E2" s="73"/>
      <c r="G2" s="72">
        <f>DATE($G$1,2,1)</f>
        <v>46419</v>
      </c>
      <c r="H2" s="73"/>
      <c r="I2" s="73"/>
      <c r="J2" s="73"/>
      <c r="L2" s="72">
        <f>DATE($G$1,3,1)</f>
        <v>46447</v>
      </c>
      <c r="M2" s="73"/>
      <c r="N2" s="73"/>
      <c r="O2" s="73"/>
      <c r="Q2" s="72">
        <f>DATE($G$1,4,1)</f>
        <v>46478</v>
      </c>
      <c r="R2" s="73"/>
      <c r="S2" s="73"/>
      <c r="T2" s="73"/>
      <c r="V2" s="72">
        <f>DATE($G$1,5,1)</f>
        <v>46508</v>
      </c>
      <c r="W2" s="73"/>
      <c r="X2" s="73"/>
      <c r="Y2" s="73"/>
      <c r="AA2" s="72">
        <f>DATE($G$1,6,1)</f>
        <v>46539</v>
      </c>
      <c r="AB2" s="73"/>
      <c r="AC2" s="73"/>
      <c r="AD2" s="73"/>
    </row>
    <row r="3" spans="1:39" ht="21" customHeight="1" thickBot="1" x14ac:dyDescent="0.3">
      <c r="B3" s="71" t="s">
        <v>0</v>
      </c>
      <c r="C3" s="71"/>
      <c r="D3" s="71"/>
      <c r="E3" s="71"/>
      <c r="G3" s="71" t="s">
        <v>1</v>
      </c>
      <c r="H3" s="71"/>
      <c r="I3" s="71"/>
      <c r="J3" s="71"/>
      <c r="L3" s="71" t="s">
        <v>2</v>
      </c>
      <c r="M3" s="71"/>
      <c r="N3" s="71"/>
      <c r="O3" s="71"/>
      <c r="Q3" s="71" t="s">
        <v>3</v>
      </c>
      <c r="R3" s="71"/>
      <c r="S3" s="71"/>
      <c r="T3" s="71"/>
      <c r="V3" s="71" t="s">
        <v>4</v>
      </c>
      <c r="W3" s="71"/>
      <c r="X3" s="71"/>
      <c r="Y3" s="71"/>
      <c r="AA3" s="71" t="s">
        <v>5</v>
      </c>
      <c r="AB3" s="71"/>
      <c r="AC3" s="71"/>
      <c r="AD3" s="71"/>
    </row>
    <row r="4" spans="1:39" ht="4.1500000000000004" customHeight="1" thickTop="1" x14ac:dyDescent="0.25">
      <c r="B4" s="47"/>
      <c r="C4" s="47"/>
      <c r="D4" s="47"/>
      <c r="E4" s="47"/>
      <c r="G4" s="47"/>
      <c r="H4" s="47"/>
      <c r="I4" s="47"/>
      <c r="J4" s="47"/>
      <c r="L4" s="47"/>
      <c r="M4" s="47"/>
      <c r="N4" s="47"/>
      <c r="O4" s="47"/>
      <c r="Q4" s="47"/>
      <c r="R4" s="47"/>
      <c r="S4" s="47"/>
      <c r="T4" s="47"/>
      <c r="V4" s="47"/>
      <c r="W4" s="47"/>
      <c r="X4" s="47"/>
      <c r="Y4" s="47"/>
      <c r="AA4" s="47"/>
      <c r="AB4" s="47"/>
      <c r="AC4" s="47"/>
      <c r="AD4" s="47"/>
    </row>
    <row r="5" spans="1:39" ht="16.149999999999999" customHeight="1" thickBot="1" x14ac:dyDescent="0.3">
      <c r="B5" s="74">
        <v>53</v>
      </c>
      <c r="C5" s="65">
        <f>B2</f>
        <v>46388</v>
      </c>
      <c r="D5" s="60">
        <f>C5</f>
        <v>46388</v>
      </c>
      <c r="E5" s="61" t="s">
        <v>24</v>
      </c>
      <c r="G5" s="78">
        <v>5</v>
      </c>
      <c r="H5" s="66">
        <f>G2</f>
        <v>46419</v>
      </c>
      <c r="I5" s="42">
        <f>H5</f>
        <v>46419</v>
      </c>
      <c r="J5" s="48"/>
      <c r="L5" s="78">
        <v>9</v>
      </c>
      <c r="M5" s="66">
        <f>L2</f>
        <v>46447</v>
      </c>
      <c r="N5" s="42">
        <f>M5</f>
        <v>46447</v>
      </c>
      <c r="O5" s="48"/>
      <c r="Q5" s="78">
        <v>13</v>
      </c>
      <c r="R5" s="66">
        <f>$Q$2</f>
        <v>46478</v>
      </c>
      <c r="S5" s="53">
        <f>R5</f>
        <v>46478</v>
      </c>
      <c r="T5" s="48"/>
      <c r="V5" s="79">
        <v>17</v>
      </c>
      <c r="W5" s="65">
        <f>V2</f>
        <v>46508</v>
      </c>
      <c r="X5" s="60">
        <f>W5</f>
        <v>46508</v>
      </c>
      <c r="Y5" s="61" t="s">
        <v>40</v>
      </c>
      <c r="AA5" s="79">
        <v>22</v>
      </c>
      <c r="AB5" s="66">
        <f>AA2</f>
        <v>46539</v>
      </c>
      <c r="AC5" s="42">
        <f>AB5</f>
        <v>46539</v>
      </c>
      <c r="AD5" s="48"/>
    </row>
    <row r="6" spans="1:39" ht="16.149999999999999" customHeight="1" thickTop="1" x14ac:dyDescent="0.25">
      <c r="B6" s="74"/>
      <c r="C6" s="66">
        <f>C5+1</f>
        <v>46389</v>
      </c>
      <c r="D6" s="42">
        <f>C6</f>
        <v>46389</v>
      </c>
      <c r="E6" s="48"/>
      <c r="G6" s="78"/>
      <c r="H6" s="66">
        <f>H5+1</f>
        <v>46420</v>
      </c>
      <c r="I6" s="42" cm="1">
        <f t="array" ref="I6">_xlfn.ANCHORARRAY(H6)</f>
        <v>46420</v>
      </c>
      <c r="J6" s="48"/>
      <c r="L6" s="78"/>
      <c r="M6" s="66">
        <f>M5+1</f>
        <v>46448</v>
      </c>
      <c r="N6" s="42">
        <f>M6</f>
        <v>46448</v>
      </c>
      <c r="O6" s="48"/>
      <c r="Q6" s="78"/>
      <c r="R6" s="66">
        <f>R5+1</f>
        <v>46479</v>
      </c>
      <c r="S6" s="42">
        <f>R6</f>
        <v>46479</v>
      </c>
      <c r="T6" s="48"/>
      <c r="V6" s="81"/>
      <c r="W6" s="66">
        <f>W5+1</f>
        <v>46509</v>
      </c>
      <c r="X6" s="53">
        <f>W6</f>
        <v>46509</v>
      </c>
      <c r="Y6" s="48"/>
      <c r="AA6" s="80"/>
      <c r="AB6" s="66">
        <f>AB5+1</f>
        <v>46540</v>
      </c>
      <c r="AC6" s="53">
        <f>AB6</f>
        <v>46540</v>
      </c>
      <c r="AD6" s="48"/>
      <c r="AM6" s="46"/>
    </row>
    <row r="7" spans="1:39" ht="16.149999999999999" customHeight="1" x14ac:dyDescent="0.25">
      <c r="B7" s="74"/>
      <c r="C7" s="66">
        <f t="shared" ref="C7:C35" si="0">C6+1</f>
        <v>46390</v>
      </c>
      <c r="D7" s="42">
        <f>C7</f>
        <v>46390</v>
      </c>
      <c r="E7" s="48"/>
      <c r="G7" s="78"/>
      <c r="H7" s="66">
        <f t="shared" ref="H7:H32" si="1">H6+1</f>
        <v>46421</v>
      </c>
      <c r="I7" s="42" cm="1">
        <f t="array" ref="I7">_xlfn.ANCHORARRAY(H7)</f>
        <v>46421</v>
      </c>
      <c r="J7" s="48"/>
      <c r="L7" s="78"/>
      <c r="M7" s="66">
        <f t="shared" ref="M7:M35" si="2">M6+1</f>
        <v>46449</v>
      </c>
      <c r="N7" s="42">
        <f t="shared" ref="N7:N35" si="3">M7</f>
        <v>46449</v>
      </c>
      <c r="O7" s="48"/>
      <c r="Q7" s="78"/>
      <c r="R7" s="66">
        <f>R6+1</f>
        <v>46480</v>
      </c>
      <c r="S7" s="64">
        <f t="shared" ref="S7:S34" si="4">R7</f>
        <v>46480</v>
      </c>
      <c r="T7" s="61"/>
      <c r="V7" s="79">
        <v>18</v>
      </c>
      <c r="W7" s="66">
        <f t="shared" ref="W7:W35" si="5">W6+1</f>
        <v>46510</v>
      </c>
      <c r="X7" s="53">
        <f t="shared" ref="X7:X35" si="6">W7</f>
        <v>46510</v>
      </c>
      <c r="Y7" s="48"/>
      <c r="AA7" s="80"/>
      <c r="AB7" s="66">
        <f t="shared" ref="AB7:AB34" si="7">AB6+1</f>
        <v>46541</v>
      </c>
      <c r="AC7" s="53">
        <f t="shared" ref="AC7:AC34" si="8">AB7</f>
        <v>46541</v>
      </c>
      <c r="AD7" s="48"/>
    </row>
    <row r="8" spans="1:39" ht="16.149999999999999" customHeight="1" x14ac:dyDescent="0.25">
      <c r="B8" s="74">
        <v>1</v>
      </c>
      <c r="C8" s="66">
        <f t="shared" si="0"/>
        <v>46391</v>
      </c>
      <c r="D8" s="42">
        <f t="shared" ref="D8:D35" si="9">C8</f>
        <v>46391</v>
      </c>
      <c r="E8" s="48"/>
      <c r="G8" s="78"/>
      <c r="H8" s="66">
        <f t="shared" si="1"/>
        <v>46422</v>
      </c>
      <c r="I8" s="42" cm="1">
        <f t="array" ref="I8">_xlfn.ANCHORARRAY(H8)</f>
        <v>46422</v>
      </c>
      <c r="J8" s="48"/>
      <c r="L8" s="78"/>
      <c r="M8" s="66">
        <f t="shared" si="2"/>
        <v>46450</v>
      </c>
      <c r="N8" s="42">
        <f t="shared" si="3"/>
        <v>46450</v>
      </c>
      <c r="O8" s="48"/>
      <c r="Q8" s="78"/>
      <c r="R8" s="66">
        <f t="shared" ref="R8:R34" si="10">R7+1</f>
        <v>46481</v>
      </c>
      <c r="S8" s="42">
        <f t="shared" si="4"/>
        <v>46481</v>
      </c>
      <c r="T8" s="48"/>
      <c r="V8" s="80"/>
      <c r="W8" s="66">
        <f t="shared" si="5"/>
        <v>46511</v>
      </c>
      <c r="X8" s="53">
        <f t="shared" si="6"/>
        <v>46511</v>
      </c>
      <c r="Y8" s="48"/>
      <c r="AA8" s="80"/>
      <c r="AB8" s="66">
        <f t="shared" si="7"/>
        <v>46542</v>
      </c>
      <c r="AC8" s="53">
        <f t="shared" si="8"/>
        <v>46542</v>
      </c>
      <c r="AD8" s="48"/>
    </row>
    <row r="9" spans="1:39" ht="16.149999999999999" customHeight="1" x14ac:dyDescent="0.25">
      <c r="B9" s="74"/>
      <c r="C9" s="66">
        <f t="shared" si="0"/>
        <v>46392</v>
      </c>
      <c r="D9" s="42">
        <f t="shared" si="9"/>
        <v>46392</v>
      </c>
      <c r="E9" s="48"/>
      <c r="G9" s="78"/>
      <c r="H9" s="66">
        <f t="shared" si="1"/>
        <v>46423</v>
      </c>
      <c r="I9" s="42" cm="1">
        <f t="array" ref="I9">_xlfn.ANCHORARRAY(H9)</f>
        <v>46423</v>
      </c>
      <c r="J9" s="48"/>
      <c r="L9" s="78"/>
      <c r="M9" s="66">
        <f t="shared" si="2"/>
        <v>46451</v>
      </c>
      <c r="N9" s="42">
        <f t="shared" si="3"/>
        <v>46451</v>
      </c>
      <c r="O9" s="48"/>
      <c r="Q9" s="78">
        <v>14</v>
      </c>
      <c r="R9" s="66">
        <f t="shared" si="10"/>
        <v>46482</v>
      </c>
      <c r="S9" s="42">
        <f t="shared" si="4"/>
        <v>46482</v>
      </c>
      <c r="T9" s="48"/>
      <c r="V9" s="80"/>
      <c r="W9" s="66">
        <f t="shared" si="5"/>
        <v>46512</v>
      </c>
      <c r="X9" s="53">
        <f t="shared" si="6"/>
        <v>46512</v>
      </c>
      <c r="Y9" s="48"/>
      <c r="AA9" s="80"/>
      <c r="AB9" s="66">
        <f t="shared" si="7"/>
        <v>46543</v>
      </c>
      <c r="AC9" s="53">
        <f t="shared" si="8"/>
        <v>46543</v>
      </c>
      <c r="AD9" s="48"/>
    </row>
    <row r="10" spans="1:39" ht="16.149999999999999" customHeight="1" x14ac:dyDescent="0.25">
      <c r="B10" s="74"/>
      <c r="C10" s="66">
        <f t="shared" si="0"/>
        <v>46393</v>
      </c>
      <c r="D10" s="42">
        <f t="shared" si="9"/>
        <v>46393</v>
      </c>
      <c r="E10" s="49"/>
      <c r="G10" s="78"/>
      <c r="H10" s="66">
        <f t="shared" si="1"/>
        <v>46424</v>
      </c>
      <c r="I10" s="42" cm="1">
        <f t="array" ref="I10">_xlfn.ANCHORARRAY(H10)</f>
        <v>46424</v>
      </c>
      <c r="J10" s="49"/>
      <c r="L10" s="78"/>
      <c r="M10" s="66">
        <f t="shared" si="2"/>
        <v>46452</v>
      </c>
      <c r="N10" s="42">
        <f t="shared" si="3"/>
        <v>46452</v>
      </c>
      <c r="O10" s="49"/>
      <c r="Q10" s="78"/>
      <c r="R10" s="66">
        <f t="shared" si="10"/>
        <v>46483</v>
      </c>
      <c r="S10" s="42">
        <f t="shared" si="4"/>
        <v>46483</v>
      </c>
      <c r="T10" s="62"/>
      <c r="V10" s="80"/>
      <c r="W10" s="65">
        <f t="shared" si="5"/>
        <v>46513</v>
      </c>
      <c r="X10" s="60">
        <f t="shared" si="6"/>
        <v>46513</v>
      </c>
      <c r="Y10" s="62" t="s">
        <v>79</v>
      </c>
      <c r="AA10" s="81"/>
      <c r="AB10" s="66">
        <f t="shared" si="7"/>
        <v>46544</v>
      </c>
      <c r="AC10" s="53">
        <f t="shared" si="8"/>
        <v>46544</v>
      </c>
      <c r="AD10" s="49"/>
    </row>
    <row r="11" spans="1:39" ht="16.149999999999999" customHeight="1" x14ac:dyDescent="0.25">
      <c r="B11" s="74"/>
      <c r="C11" s="66">
        <f t="shared" si="0"/>
        <v>46394</v>
      </c>
      <c r="D11" s="42">
        <f t="shared" si="9"/>
        <v>46394</v>
      </c>
      <c r="E11" s="50"/>
      <c r="G11" s="78"/>
      <c r="H11" s="66">
        <f t="shared" si="1"/>
        <v>46425</v>
      </c>
      <c r="I11" s="42" cm="1">
        <f t="array" ref="I11">_xlfn.ANCHORARRAY(H11)</f>
        <v>46425</v>
      </c>
      <c r="J11" s="50"/>
      <c r="L11" s="78"/>
      <c r="M11" s="66">
        <f t="shared" si="2"/>
        <v>46453</v>
      </c>
      <c r="N11" s="42">
        <f t="shared" si="3"/>
        <v>46453</v>
      </c>
      <c r="O11" s="50"/>
      <c r="Q11" s="78"/>
      <c r="R11" s="66">
        <f t="shared" si="10"/>
        <v>46484</v>
      </c>
      <c r="S11" s="42">
        <f t="shared" si="4"/>
        <v>46484</v>
      </c>
      <c r="T11" s="50"/>
      <c r="V11" s="80"/>
      <c r="W11" s="66">
        <f t="shared" si="5"/>
        <v>46514</v>
      </c>
      <c r="X11" s="53">
        <f t="shared" si="6"/>
        <v>46514</v>
      </c>
      <c r="Y11" s="50"/>
      <c r="AA11" s="79">
        <v>23</v>
      </c>
      <c r="AB11" s="66">
        <f t="shared" si="7"/>
        <v>46545</v>
      </c>
      <c r="AC11" s="53">
        <f t="shared" si="8"/>
        <v>46545</v>
      </c>
      <c r="AD11" s="50"/>
    </row>
    <row r="12" spans="1:39" ht="16.149999999999999" customHeight="1" x14ac:dyDescent="0.25">
      <c r="B12" s="74"/>
      <c r="C12" s="66">
        <f t="shared" si="0"/>
        <v>46395</v>
      </c>
      <c r="D12" s="42">
        <f t="shared" si="9"/>
        <v>46395</v>
      </c>
      <c r="E12" s="50"/>
      <c r="G12" s="78">
        <v>6</v>
      </c>
      <c r="H12" s="66">
        <f t="shared" si="1"/>
        <v>46426</v>
      </c>
      <c r="I12" s="42" cm="1">
        <f t="array" ref="I12">_xlfn.ANCHORARRAY(H12)</f>
        <v>46426</v>
      </c>
      <c r="J12" s="50"/>
      <c r="L12" s="78">
        <v>10</v>
      </c>
      <c r="M12" s="66">
        <f t="shared" si="2"/>
        <v>46454</v>
      </c>
      <c r="N12" s="42">
        <f t="shared" si="3"/>
        <v>46454</v>
      </c>
      <c r="O12" s="50"/>
      <c r="Q12" s="78"/>
      <c r="R12" s="66">
        <f t="shared" si="10"/>
        <v>46485</v>
      </c>
      <c r="S12" s="42">
        <f t="shared" si="4"/>
        <v>46485</v>
      </c>
      <c r="T12" s="50"/>
      <c r="V12" s="80"/>
      <c r="W12" s="66">
        <f t="shared" si="5"/>
        <v>46515</v>
      </c>
      <c r="X12" s="64">
        <f t="shared" si="6"/>
        <v>46515</v>
      </c>
      <c r="Y12" s="50"/>
      <c r="AA12" s="80"/>
      <c r="AB12" s="66">
        <f t="shared" si="7"/>
        <v>46546</v>
      </c>
      <c r="AC12" s="53">
        <f t="shared" si="8"/>
        <v>46546</v>
      </c>
      <c r="AD12" s="50"/>
    </row>
    <row r="13" spans="1:39" ht="16.149999999999999" customHeight="1" x14ac:dyDescent="0.25">
      <c r="B13" s="74"/>
      <c r="C13" s="66">
        <f t="shared" si="0"/>
        <v>46396</v>
      </c>
      <c r="D13" s="42">
        <f t="shared" si="9"/>
        <v>46396</v>
      </c>
      <c r="E13" s="50"/>
      <c r="G13" s="78"/>
      <c r="H13" s="66">
        <f t="shared" si="1"/>
        <v>46427</v>
      </c>
      <c r="I13" s="42" cm="1">
        <f t="array" ref="I13">_xlfn.ANCHORARRAY(H13)</f>
        <v>46427</v>
      </c>
      <c r="J13" s="50"/>
      <c r="L13" s="78"/>
      <c r="M13" s="66">
        <f t="shared" si="2"/>
        <v>46455</v>
      </c>
      <c r="N13" s="42">
        <f t="shared" si="3"/>
        <v>46455</v>
      </c>
      <c r="O13" s="50"/>
      <c r="Q13" s="78"/>
      <c r="R13" s="66">
        <f t="shared" si="10"/>
        <v>46486</v>
      </c>
      <c r="S13" s="42">
        <f t="shared" si="4"/>
        <v>46486</v>
      </c>
      <c r="T13" s="50"/>
      <c r="V13" s="81"/>
      <c r="W13" s="66">
        <f t="shared" si="5"/>
        <v>46516</v>
      </c>
      <c r="X13" s="64">
        <f t="shared" si="6"/>
        <v>46516</v>
      </c>
      <c r="Y13" s="50"/>
      <c r="AA13" s="80"/>
      <c r="AB13" s="66">
        <f t="shared" si="7"/>
        <v>46547</v>
      </c>
      <c r="AC13" s="53">
        <f t="shared" si="8"/>
        <v>46547</v>
      </c>
      <c r="AD13" s="50"/>
    </row>
    <row r="14" spans="1:39" ht="16.149999999999999" customHeight="1" x14ac:dyDescent="0.25">
      <c r="B14" s="74"/>
      <c r="C14" s="66">
        <f t="shared" si="0"/>
        <v>46397</v>
      </c>
      <c r="D14" s="42">
        <f t="shared" si="9"/>
        <v>46397</v>
      </c>
      <c r="E14" s="50"/>
      <c r="G14" s="78"/>
      <c r="H14" s="66">
        <f t="shared" si="1"/>
        <v>46428</v>
      </c>
      <c r="I14" s="42" cm="1">
        <f t="array" ref="I14">_xlfn.ANCHORARRAY(H14)</f>
        <v>46428</v>
      </c>
      <c r="J14" s="50"/>
      <c r="L14" s="78"/>
      <c r="M14" s="66">
        <f t="shared" si="2"/>
        <v>46456</v>
      </c>
      <c r="N14" s="42">
        <f t="shared" si="3"/>
        <v>46456</v>
      </c>
      <c r="O14" s="50"/>
      <c r="Q14" s="78"/>
      <c r="R14" s="66">
        <f t="shared" si="10"/>
        <v>46487</v>
      </c>
      <c r="S14" s="42">
        <f t="shared" si="4"/>
        <v>46487</v>
      </c>
      <c r="T14" s="50"/>
      <c r="V14" s="79">
        <v>19</v>
      </c>
      <c r="W14" s="66">
        <f t="shared" si="5"/>
        <v>46517</v>
      </c>
      <c r="X14" s="64">
        <f t="shared" si="6"/>
        <v>46517</v>
      </c>
      <c r="Y14" s="50"/>
      <c r="AA14" s="80"/>
      <c r="AB14" s="66">
        <f t="shared" si="7"/>
        <v>46548</v>
      </c>
      <c r="AC14" s="53">
        <f t="shared" si="8"/>
        <v>46548</v>
      </c>
      <c r="AD14" s="50"/>
    </row>
    <row r="15" spans="1:39" ht="16.149999999999999" customHeight="1" x14ac:dyDescent="0.25">
      <c r="B15" s="75">
        <v>2</v>
      </c>
      <c r="C15" s="66">
        <f t="shared" si="0"/>
        <v>46398</v>
      </c>
      <c r="D15" s="42">
        <f t="shared" si="9"/>
        <v>46398</v>
      </c>
      <c r="E15" s="50"/>
      <c r="G15" s="78"/>
      <c r="H15" s="66">
        <f t="shared" si="1"/>
        <v>46429</v>
      </c>
      <c r="I15" s="42" cm="1">
        <f t="array" ref="I15">_xlfn.ANCHORARRAY(H15)</f>
        <v>46429</v>
      </c>
      <c r="J15" s="50"/>
      <c r="L15" s="78"/>
      <c r="M15" s="66">
        <f t="shared" si="2"/>
        <v>46457</v>
      </c>
      <c r="N15" s="42">
        <f t="shared" si="3"/>
        <v>46457</v>
      </c>
      <c r="O15" s="50"/>
      <c r="Q15" s="78"/>
      <c r="R15" s="66">
        <f t="shared" si="10"/>
        <v>46488</v>
      </c>
      <c r="S15" s="42">
        <f t="shared" si="4"/>
        <v>46488</v>
      </c>
      <c r="T15" s="50"/>
      <c r="V15" s="80"/>
      <c r="W15" s="66">
        <f t="shared" si="5"/>
        <v>46518</v>
      </c>
      <c r="X15" s="64">
        <f t="shared" si="6"/>
        <v>46518</v>
      </c>
      <c r="Y15" s="50"/>
      <c r="AA15" s="80"/>
      <c r="AB15" s="66">
        <f t="shared" si="7"/>
        <v>46549</v>
      </c>
      <c r="AC15" s="53">
        <f t="shared" si="8"/>
        <v>46549</v>
      </c>
      <c r="AD15" s="50"/>
    </row>
    <row r="16" spans="1:39" ht="16.149999999999999" customHeight="1" x14ac:dyDescent="0.25">
      <c r="B16" s="76"/>
      <c r="C16" s="66">
        <f t="shared" si="0"/>
        <v>46399</v>
      </c>
      <c r="D16" s="42">
        <f t="shared" si="9"/>
        <v>46399</v>
      </c>
      <c r="E16" s="50"/>
      <c r="G16" s="78"/>
      <c r="H16" s="66">
        <f t="shared" si="1"/>
        <v>46430</v>
      </c>
      <c r="I16" s="42" cm="1">
        <f t="array" ref="I16">_xlfn.ANCHORARRAY(H16)</f>
        <v>46430</v>
      </c>
      <c r="J16" s="50"/>
      <c r="L16" s="78"/>
      <c r="M16" s="66">
        <f t="shared" si="2"/>
        <v>46458</v>
      </c>
      <c r="N16" s="42">
        <f t="shared" si="3"/>
        <v>46458</v>
      </c>
      <c r="O16" s="50"/>
      <c r="Q16" s="78">
        <v>15</v>
      </c>
      <c r="R16" s="66">
        <f t="shared" si="10"/>
        <v>46489</v>
      </c>
      <c r="S16" s="42">
        <f t="shared" si="4"/>
        <v>46489</v>
      </c>
      <c r="T16" s="50"/>
      <c r="V16" s="80"/>
      <c r="W16" s="66">
        <f t="shared" si="5"/>
        <v>46519</v>
      </c>
      <c r="X16" s="64">
        <f t="shared" si="6"/>
        <v>46519</v>
      </c>
      <c r="Y16" s="50"/>
      <c r="AA16" s="80"/>
      <c r="AB16" s="66">
        <f t="shared" si="7"/>
        <v>46550</v>
      </c>
      <c r="AC16" s="53">
        <f t="shared" si="8"/>
        <v>46550</v>
      </c>
      <c r="AD16" s="50"/>
    </row>
    <row r="17" spans="2:30" ht="16.149999999999999" customHeight="1" x14ac:dyDescent="0.25">
      <c r="B17" s="76"/>
      <c r="C17" s="66">
        <f t="shared" si="0"/>
        <v>46400</v>
      </c>
      <c r="D17" s="42">
        <f t="shared" si="9"/>
        <v>46400</v>
      </c>
      <c r="E17" s="50"/>
      <c r="G17" s="78"/>
      <c r="H17" s="66">
        <f t="shared" si="1"/>
        <v>46431</v>
      </c>
      <c r="I17" s="42" cm="1">
        <f t="array" ref="I17">_xlfn.ANCHORARRAY(H17)</f>
        <v>46431</v>
      </c>
      <c r="J17" s="50"/>
      <c r="L17" s="78"/>
      <c r="M17" s="66">
        <f t="shared" si="2"/>
        <v>46459</v>
      </c>
      <c r="N17" s="42">
        <f t="shared" si="3"/>
        <v>46459</v>
      </c>
      <c r="O17" s="50"/>
      <c r="Q17" s="78"/>
      <c r="R17" s="66">
        <f t="shared" si="10"/>
        <v>46490</v>
      </c>
      <c r="S17" s="42">
        <f t="shared" si="4"/>
        <v>46490</v>
      </c>
      <c r="T17" s="50"/>
      <c r="V17" s="80"/>
      <c r="W17" s="66">
        <f t="shared" si="5"/>
        <v>46520</v>
      </c>
      <c r="X17" s="64">
        <f t="shared" si="6"/>
        <v>46520</v>
      </c>
      <c r="Y17" s="50"/>
      <c r="AA17" s="81"/>
      <c r="AB17" s="66">
        <f t="shared" si="7"/>
        <v>46551</v>
      </c>
      <c r="AC17" s="53">
        <f t="shared" si="8"/>
        <v>46551</v>
      </c>
      <c r="AD17" s="50"/>
    </row>
    <row r="18" spans="2:30" ht="16.149999999999999" customHeight="1" x14ac:dyDescent="0.25">
      <c r="B18" s="76"/>
      <c r="C18" s="66">
        <f t="shared" si="0"/>
        <v>46401</v>
      </c>
      <c r="D18" s="42">
        <f t="shared" si="9"/>
        <v>46401</v>
      </c>
      <c r="E18" s="50"/>
      <c r="G18" s="78"/>
      <c r="H18" s="66">
        <f t="shared" si="1"/>
        <v>46432</v>
      </c>
      <c r="I18" s="42" cm="1">
        <f t="array" ref="I18">_xlfn.ANCHORARRAY(H18)</f>
        <v>46432</v>
      </c>
      <c r="J18" s="50"/>
      <c r="L18" s="78"/>
      <c r="M18" s="66">
        <f t="shared" si="2"/>
        <v>46460</v>
      </c>
      <c r="N18" s="42">
        <f t="shared" si="3"/>
        <v>46460</v>
      </c>
      <c r="O18" s="50"/>
      <c r="Q18" s="78"/>
      <c r="R18" s="66">
        <f t="shared" si="10"/>
        <v>46491</v>
      </c>
      <c r="S18" s="42">
        <f t="shared" si="4"/>
        <v>46491</v>
      </c>
      <c r="T18" s="50"/>
      <c r="V18" s="80"/>
      <c r="W18" s="66">
        <f t="shared" si="5"/>
        <v>46521</v>
      </c>
      <c r="X18" s="64">
        <f t="shared" si="6"/>
        <v>46521</v>
      </c>
      <c r="Y18" s="63"/>
      <c r="AA18" s="79">
        <v>24</v>
      </c>
      <c r="AB18" s="66">
        <f t="shared" si="7"/>
        <v>46552</v>
      </c>
      <c r="AC18" s="53">
        <f t="shared" si="8"/>
        <v>46552</v>
      </c>
      <c r="AD18" s="50"/>
    </row>
    <row r="19" spans="2:30" ht="16.149999999999999" customHeight="1" x14ac:dyDescent="0.25">
      <c r="B19" s="76"/>
      <c r="C19" s="66">
        <f t="shared" si="0"/>
        <v>46402</v>
      </c>
      <c r="D19" s="42">
        <f t="shared" si="9"/>
        <v>46402</v>
      </c>
      <c r="E19" s="50"/>
      <c r="G19" s="78">
        <v>7</v>
      </c>
      <c r="H19" s="66">
        <f t="shared" si="1"/>
        <v>46433</v>
      </c>
      <c r="I19" s="42" cm="1">
        <f t="array" ref="I19">_xlfn.ANCHORARRAY(H19)</f>
        <v>46433</v>
      </c>
      <c r="J19" s="50"/>
      <c r="L19" s="79">
        <v>11</v>
      </c>
      <c r="M19" s="66">
        <f t="shared" si="2"/>
        <v>46461</v>
      </c>
      <c r="N19" s="42">
        <f t="shared" si="3"/>
        <v>46461</v>
      </c>
      <c r="O19" s="50"/>
      <c r="Q19" s="78"/>
      <c r="R19" s="66">
        <f t="shared" si="10"/>
        <v>46492</v>
      </c>
      <c r="S19" s="42">
        <f t="shared" si="4"/>
        <v>46492</v>
      </c>
      <c r="T19" s="50"/>
      <c r="V19" s="80"/>
      <c r="W19" s="66">
        <f t="shared" si="5"/>
        <v>46522</v>
      </c>
      <c r="X19" s="64">
        <f t="shared" si="6"/>
        <v>46522</v>
      </c>
      <c r="Y19" s="50"/>
      <c r="AA19" s="80"/>
      <c r="AB19" s="66">
        <f t="shared" si="7"/>
        <v>46553</v>
      </c>
      <c r="AC19" s="53">
        <f t="shared" si="8"/>
        <v>46553</v>
      </c>
      <c r="AD19" s="50"/>
    </row>
    <row r="20" spans="2:30" ht="16.149999999999999" customHeight="1" x14ac:dyDescent="0.25">
      <c r="B20" s="76"/>
      <c r="C20" s="66">
        <f t="shared" si="0"/>
        <v>46403</v>
      </c>
      <c r="D20" s="42">
        <f t="shared" si="9"/>
        <v>46403</v>
      </c>
      <c r="E20" s="50"/>
      <c r="G20" s="78"/>
      <c r="H20" s="66">
        <f t="shared" si="1"/>
        <v>46434</v>
      </c>
      <c r="I20" s="42" cm="1">
        <f t="array" ref="I20">_xlfn.ANCHORARRAY(H20)</f>
        <v>46434</v>
      </c>
      <c r="J20" s="50"/>
      <c r="L20" s="80"/>
      <c r="M20" s="66">
        <f t="shared" si="2"/>
        <v>46462</v>
      </c>
      <c r="N20" s="42">
        <f t="shared" si="3"/>
        <v>46462</v>
      </c>
      <c r="O20" s="50"/>
      <c r="Q20" s="78"/>
      <c r="R20" s="66">
        <f t="shared" si="10"/>
        <v>46493</v>
      </c>
      <c r="S20" s="42">
        <f t="shared" si="4"/>
        <v>46493</v>
      </c>
      <c r="T20" s="50"/>
      <c r="V20" s="81"/>
      <c r="W20" s="66">
        <f t="shared" si="5"/>
        <v>46523</v>
      </c>
      <c r="X20" s="64">
        <f t="shared" si="6"/>
        <v>46523</v>
      </c>
      <c r="Y20" s="50"/>
      <c r="AA20" s="80"/>
      <c r="AB20" s="66">
        <f t="shared" si="7"/>
        <v>46554</v>
      </c>
      <c r="AC20" s="53">
        <f t="shared" si="8"/>
        <v>46554</v>
      </c>
      <c r="AD20" s="50"/>
    </row>
    <row r="21" spans="2:30" ht="16.149999999999999" customHeight="1" x14ac:dyDescent="0.25">
      <c r="B21" s="77"/>
      <c r="C21" s="66">
        <f t="shared" si="0"/>
        <v>46404</v>
      </c>
      <c r="D21" s="42">
        <f t="shared" si="9"/>
        <v>46404</v>
      </c>
      <c r="E21" s="50"/>
      <c r="G21" s="78"/>
      <c r="H21" s="66">
        <f t="shared" si="1"/>
        <v>46435</v>
      </c>
      <c r="I21" s="42" cm="1">
        <f t="array" ref="I21">_xlfn.ANCHORARRAY(H21)</f>
        <v>46435</v>
      </c>
      <c r="J21" s="50"/>
      <c r="L21" s="80"/>
      <c r="M21" s="66">
        <f t="shared" si="2"/>
        <v>46463</v>
      </c>
      <c r="N21" s="42">
        <f t="shared" si="3"/>
        <v>46463</v>
      </c>
      <c r="O21" s="50"/>
      <c r="Q21" s="78"/>
      <c r="R21" s="66">
        <f t="shared" si="10"/>
        <v>46494</v>
      </c>
      <c r="S21" s="42">
        <f t="shared" si="4"/>
        <v>46494</v>
      </c>
      <c r="T21" s="50"/>
      <c r="V21" s="79">
        <v>20</v>
      </c>
      <c r="W21" s="65">
        <f t="shared" si="5"/>
        <v>46524</v>
      </c>
      <c r="X21" s="60">
        <f t="shared" si="6"/>
        <v>46524</v>
      </c>
      <c r="Y21" s="63" t="s">
        <v>45</v>
      </c>
      <c r="AA21" s="80"/>
      <c r="AB21" s="66">
        <f t="shared" si="7"/>
        <v>46555</v>
      </c>
      <c r="AC21" s="53">
        <f t="shared" si="8"/>
        <v>46555</v>
      </c>
      <c r="AD21" s="50"/>
    </row>
    <row r="22" spans="2:30" ht="16.149999999999999" customHeight="1" x14ac:dyDescent="0.25">
      <c r="B22" s="74">
        <v>3</v>
      </c>
      <c r="C22" s="66">
        <f t="shared" si="0"/>
        <v>46405</v>
      </c>
      <c r="D22" s="42">
        <f t="shared" si="9"/>
        <v>46405</v>
      </c>
      <c r="E22" s="50"/>
      <c r="G22" s="78"/>
      <c r="H22" s="66">
        <f t="shared" si="1"/>
        <v>46436</v>
      </c>
      <c r="I22" s="42" cm="1">
        <f t="array" ref="I22">_xlfn.ANCHORARRAY(H22)</f>
        <v>46436</v>
      </c>
      <c r="J22" s="50"/>
      <c r="L22" s="80"/>
      <c r="M22" s="66">
        <f t="shared" si="2"/>
        <v>46464</v>
      </c>
      <c r="N22" s="42">
        <f t="shared" si="3"/>
        <v>46464</v>
      </c>
      <c r="O22" s="50"/>
      <c r="Q22" s="78"/>
      <c r="R22" s="66">
        <f t="shared" si="10"/>
        <v>46495</v>
      </c>
      <c r="S22" s="42">
        <f t="shared" si="4"/>
        <v>46495</v>
      </c>
      <c r="T22" s="50"/>
      <c r="V22" s="80"/>
      <c r="W22" s="66">
        <f t="shared" si="5"/>
        <v>46525</v>
      </c>
      <c r="X22" s="53">
        <f t="shared" si="6"/>
        <v>46525</v>
      </c>
      <c r="Y22" s="50"/>
      <c r="AA22" s="80"/>
      <c r="AB22" s="66">
        <f t="shared" si="7"/>
        <v>46556</v>
      </c>
      <c r="AC22" s="53">
        <f t="shared" si="8"/>
        <v>46556</v>
      </c>
      <c r="AD22" s="50"/>
    </row>
    <row r="23" spans="2:30" ht="16.149999999999999" customHeight="1" x14ac:dyDescent="0.25">
      <c r="B23" s="74"/>
      <c r="C23" s="66">
        <f t="shared" si="0"/>
        <v>46406</v>
      </c>
      <c r="D23" s="42">
        <f t="shared" si="9"/>
        <v>46406</v>
      </c>
      <c r="E23" s="50"/>
      <c r="G23" s="78"/>
      <c r="H23" s="66">
        <f t="shared" si="1"/>
        <v>46437</v>
      </c>
      <c r="I23" s="42" cm="1">
        <f t="array" ref="I23">_xlfn.ANCHORARRAY(H23)</f>
        <v>46437</v>
      </c>
      <c r="J23" s="50"/>
      <c r="L23" s="80"/>
      <c r="M23" s="66">
        <f t="shared" si="2"/>
        <v>46465</v>
      </c>
      <c r="N23" s="42">
        <f t="shared" si="3"/>
        <v>46465</v>
      </c>
      <c r="O23" s="50"/>
      <c r="Q23" s="78">
        <v>16</v>
      </c>
      <c r="R23" s="66">
        <f t="shared" si="10"/>
        <v>46496</v>
      </c>
      <c r="S23" s="42">
        <f t="shared" si="4"/>
        <v>46496</v>
      </c>
      <c r="T23" s="50"/>
      <c r="V23" s="80"/>
      <c r="W23" s="66">
        <f t="shared" si="5"/>
        <v>46526</v>
      </c>
      <c r="X23" s="53">
        <f t="shared" si="6"/>
        <v>46526</v>
      </c>
      <c r="Y23" s="50"/>
      <c r="AA23" s="80"/>
      <c r="AB23" s="66">
        <f t="shared" si="7"/>
        <v>46557</v>
      </c>
      <c r="AC23" s="53">
        <f t="shared" si="8"/>
        <v>46557</v>
      </c>
      <c r="AD23" s="50"/>
    </row>
    <row r="24" spans="2:30" ht="16.149999999999999" customHeight="1" x14ac:dyDescent="0.25">
      <c r="B24" s="74"/>
      <c r="C24" s="66">
        <f t="shared" si="0"/>
        <v>46407</v>
      </c>
      <c r="D24" s="42">
        <f t="shared" si="9"/>
        <v>46407</v>
      </c>
      <c r="E24" s="50"/>
      <c r="G24" s="78"/>
      <c r="H24" s="66">
        <f t="shared" si="1"/>
        <v>46438</v>
      </c>
      <c r="I24" s="42" cm="1">
        <f t="array" ref="I24">_xlfn.ANCHORARRAY(H24)</f>
        <v>46438</v>
      </c>
      <c r="J24" s="50"/>
      <c r="L24" s="80"/>
      <c r="M24" s="66">
        <f t="shared" si="2"/>
        <v>46466</v>
      </c>
      <c r="N24" s="42">
        <f t="shared" si="3"/>
        <v>46466</v>
      </c>
      <c r="O24" s="50"/>
      <c r="Q24" s="78"/>
      <c r="R24" s="66">
        <f t="shared" si="10"/>
        <v>46497</v>
      </c>
      <c r="S24" s="42">
        <f t="shared" si="4"/>
        <v>46497</v>
      </c>
      <c r="T24" s="50"/>
      <c r="V24" s="80"/>
      <c r="W24" s="66">
        <f t="shared" si="5"/>
        <v>46527</v>
      </c>
      <c r="X24" s="53">
        <f t="shared" si="6"/>
        <v>46527</v>
      </c>
      <c r="Y24" s="51"/>
      <c r="AA24" s="81"/>
      <c r="AB24" s="66">
        <f t="shared" si="7"/>
        <v>46558</v>
      </c>
      <c r="AC24" s="53">
        <f t="shared" si="8"/>
        <v>46558</v>
      </c>
      <c r="AD24" s="50"/>
    </row>
    <row r="25" spans="2:30" ht="16.149999999999999" customHeight="1" x14ac:dyDescent="0.25">
      <c r="B25" s="74"/>
      <c r="C25" s="66">
        <f t="shared" si="0"/>
        <v>46408</v>
      </c>
      <c r="D25" s="42">
        <f t="shared" si="9"/>
        <v>46408</v>
      </c>
      <c r="E25" s="50"/>
      <c r="G25" s="78"/>
      <c r="H25" s="66">
        <f t="shared" si="1"/>
        <v>46439</v>
      </c>
      <c r="I25" s="42" cm="1">
        <f t="array" ref="I25">_xlfn.ANCHORARRAY(H25)</f>
        <v>46439</v>
      </c>
      <c r="J25" s="50"/>
      <c r="L25" s="81"/>
      <c r="M25" s="66">
        <f t="shared" si="2"/>
        <v>46467</v>
      </c>
      <c r="N25" s="42">
        <f t="shared" si="3"/>
        <v>46467</v>
      </c>
      <c r="O25" s="50"/>
      <c r="Q25" s="78"/>
      <c r="R25" s="66">
        <f t="shared" si="10"/>
        <v>46498</v>
      </c>
      <c r="S25" s="42">
        <f t="shared" si="4"/>
        <v>46498</v>
      </c>
      <c r="T25" s="50"/>
      <c r="V25" s="80"/>
      <c r="W25" s="66">
        <f t="shared" si="5"/>
        <v>46528</v>
      </c>
      <c r="X25" s="53">
        <f t="shared" si="6"/>
        <v>46528</v>
      </c>
      <c r="Y25" s="50"/>
      <c r="AA25" s="79">
        <v>25</v>
      </c>
      <c r="AB25" s="66">
        <f t="shared" si="7"/>
        <v>46559</v>
      </c>
      <c r="AC25" s="53">
        <f t="shared" si="8"/>
        <v>46559</v>
      </c>
      <c r="AD25" s="50"/>
    </row>
    <row r="26" spans="2:30" ht="16.149999999999999" customHeight="1" x14ac:dyDescent="0.25">
      <c r="B26" s="74"/>
      <c r="C26" s="66">
        <f t="shared" si="0"/>
        <v>46409</v>
      </c>
      <c r="D26" s="42">
        <f t="shared" si="9"/>
        <v>46409</v>
      </c>
      <c r="E26" s="50"/>
      <c r="G26" s="78">
        <v>8</v>
      </c>
      <c r="H26" s="66">
        <f t="shared" si="1"/>
        <v>46440</v>
      </c>
      <c r="I26" s="42" cm="1">
        <f t="array" ref="I26">_xlfn.ANCHORARRAY(H26)</f>
        <v>46440</v>
      </c>
      <c r="J26" s="50"/>
      <c r="L26" s="78">
        <v>12</v>
      </c>
      <c r="M26" s="66">
        <f t="shared" si="2"/>
        <v>46468</v>
      </c>
      <c r="N26" s="42">
        <f t="shared" si="3"/>
        <v>46468</v>
      </c>
      <c r="O26" s="50"/>
      <c r="Q26" s="78"/>
      <c r="R26" s="66">
        <f t="shared" si="10"/>
        <v>46499</v>
      </c>
      <c r="S26" s="42">
        <f t="shared" si="4"/>
        <v>46499</v>
      </c>
      <c r="T26" s="50"/>
      <c r="V26" s="80"/>
      <c r="W26" s="66">
        <f t="shared" si="5"/>
        <v>46529</v>
      </c>
      <c r="X26" s="53">
        <f t="shared" si="6"/>
        <v>46529</v>
      </c>
      <c r="Y26" s="50"/>
      <c r="AA26" s="80"/>
      <c r="AB26" s="66">
        <f t="shared" si="7"/>
        <v>46560</v>
      </c>
      <c r="AC26" s="53">
        <f t="shared" si="8"/>
        <v>46560</v>
      </c>
      <c r="AD26" s="50"/>
    </row>
    <row r="27" spans="2:30" ht="16.149999999999999" customHeight="1" x14ac:dyDescent="0.25">
      <c r="B27" s="74"/>
      <c r="C27" s="66">
        <f t="shared" si="0"/>
        <v>46410</v>
      </c>
      <c r="D27" s="42">
        <f t="shared" si="9"/>
        <v>46410</v>
      </c>
      <c r="E27" s="50"/>
      <c r="G27" s="78"/>
      <c r="H27" s="66">
        <f t="shared" si="1"/>
        <v>46441</v>
      </c>
      <c r="I27" s="42" cm="1">
        <f t="array" ref="I27">_xlfn.ANCHORARRAY(H27)</f>
        <v>46441</v>
      </c>
      <c r="J27" s="50"/>
      <c r="L27" s="78"/>
      <c r="M27" s="66">
        <f t="shared" si="2"/>
        <v>46469</v>
      </c>
      <c r="N27" s="42">
        <f t="shared" si="3"/>
        <v>46469</v>
      </c>
      <c r="O27" s="50"/>
      <c r="Q27" s="78"/>
      <c r="R27" s="66">
        <f t="shared" si="10"/>
        <v>46500</v>
      </c>
      <c r="S27" s="42">
        <f t="shared" si="4"/>
        <v>46500</v>
      </c>
      <c r="T27" s="50"/>
      <c r="V27" s="81"/>
      <c r="W27" s="66">
        <f t="shared" si="5"/>
        <v>46530</v>
      </c>
      <c r="X27" s="53">
        <f t="shared" si="6"/>
        <v>46530</v>
      </c>
      <c r="Y27" s="50"/>
      <c r="AA27" s="80"/>
      <c r="AB27" s="66">
        <f t="shared" si="7"/>
        <v>46561</v>
      </c>
      <c r="AC27" s="53">
        <f t="shared" si="8"/>
        <v>46561</v>
      </c>
      <c r="AD27" s="50"/>
    </row>
    <row r="28" spans="2:30" ht="16.149999999999999" customHeight="1" x14ac:dyDescent="0.25">
      <c r="B28" s="74"/>
      <c r="C28" s="66">
        <f t="shared" si="0"/>
        <v>46411</v>
      </c>
      <c r="D28" s="42">
        <f t="shared" si="9"/>
        <v>46411</v>
      </c>
      <c r="E28" s="50"/>
      <c r="G28" s="78"/>
      <c r="H28" s="66">
        <f t="shared" si="1"/>
        <v>46442</v>
      </c>
      <c r="I28" s="42" cm="1">
        <f t="array" ref="I28">_xlfn.ANCHORARRAY(H28)</f>
        <v>46442</v>
      </c>
      <c r="J28" s="50"/>
      <c r="L28" s="78"/>
      <c r="M28" s="66">
        <f t="shared" si="2"/>
        <v>46470</v>
      </c>
      <c r="N28" s="42">
        <f t="shared" si="3"/>
        <v>46470</v>
      </c>
      <c r="O28" s="50"/>
      <c r="Q28" s="78"/>
      <c r="R28" s="66">
        <f t="shared" si="10"/>
        <v>46501</v>
      </c>
      <c r="S28" s="42">
        <f t="shared" si="4"/>
        <v>46501</v>
      </c>
      <c r="T28" s="50"/>
      <c r="V28" s="79">
        <v>21</v>
      </c>
      <c r="W28" s="66">
        <f t="shared" si="5"/>
        <v>46531</v>
      </c>
      <c r="X28" s="64">
        <f t="shared" si="6"/>
        <v>46531</v>
      </c>
      <c r="Y28" s="50"/>
      <c r="AA28" s="80"/>
      <c r="AB28" s="66">
        <f t="shared" si="7"/>
        <v>46562</v>
      </c>
      <c r="AC28" s="53">
        <f t="shared" si="8"/>
        <v>46562</v>
      </c>
      <c r="AD28" s="50"/>
    </row>
    <row r="29" spans="2:30" ht="16.149999999999999" customHeight="1" x14ac:dyDescent="0.25">
      <c r="B29" s="74">
        <v>4</v>
      </c>
      <c r="C29" s="66">
        <f t="shared" si="0"/>
        <v>46412</v>
      </c>
      <c r="D29" s="42">
        <f t="shared" si="9"/>
        <v>46412</v>
      </c>
      <c r="E29" s="50"/>
      <c r="G29" s="78"/>
      <c r="H29" s="66">
        <f t="shared" si="1"/>
        <v>46443</v>
      </c>
      <c r="I29" s="42" cm="1">
        <f t="array" ref="I29">_xlfn.ANCHORARRAY(H29)</f>
        <v>46443</v>
      </c>
      <c r="J29" s="50"/>
      <c r="L29" s="78"/>
      <c r="M29" s="66">
        <f t="shared" si="2"/>
        <v>46471</v>
      </c>
      <c r="N29" s="42">
        <f t="shared" si="3"/>
        <v>46471</v>
      </c>
      <c r="O29" s="50"/>
      <c r="Q29" s="78"/>
      <c r="R29" s="66">
        <f t="shared" si="10"/>
        <v>46502</v>
      </c>
      <c r="S29" s="42">
        <f t="shared" si="4"/>
        <v>46502</v>
      </c>
      <c r="T29" s="50"/>
      <c r="V29" s="80"/>
      <c r="W29" s="66">
        <f t="shared" si="5"/>
        <v>46532</v>
      </c>
      <c r="X29" s="64">
        <f t="shared" si="6"/>
        <v>46532</v>
      </c>
      <c r="Y29" s="63"/>
      <c r="AA29" s="80"/>
      <c r="AB29" s="66">
        <f t="shared" si="7"/>
        <v>46563</v>
      </c>
      <c r="AC29" s="53">
        <f t="shared" si="8"/>
        <v>46563</v>
      </c>
      <c r="AD29" s="50"/>
    </row>
    <row r="30" spans="2:30" ht="16.149999999999999" customHeight="1" x14ac:dyDescent="0.25">
      <c r="B30" s="74"/>
      <c r="C30" s="66">
        <f t="shared" si="0"/>
        <v>46413</v>
      </c>
      <c r="D30" s="42">
        <f t="shared" si="9"/>
        <v>46413</v>
      </c>
      <c r="E30" s="50"/>
      <c r="G30" s="78"/>
      <c r="H30" s="66">
        <f t="shared" si="1"/>
        <v>46444</v>
      </c>
      <c r="I30" s="42" cm="1">
        <f t="array" ref="I30">_xlfn.ANCHORARRAY(H30)</f>
        <v>46444</v>
      </c>
      <c r="J30" s="50"/>
      <c r="L30" s="78"/>
      <c r="M30" s="65">
        <f t="shared" si="2"/>
        <v>46472</v>
      </c>
      <c r="N30" s="60">
        <f t="shared" si="3"/>
        <v>46472</v>
      </c>
      <c r="O30" s="63" t="s">
        <v>33</v>
      </c>
      <c r="Q30" s="78">
        <v>17</v>
      </c>
      <c r="R30" s="66">
        <f t="shared" si="10"/>
        <v>46503</v>
      </c>
      <c r="S30" s="42">
        <f t="shared" si="4"/>
        <v>46503</v>
      </c>
      <c r="T30" s="50"/>
      <c r="V30" s="80"/>
      <c r="W30" s="66">
        <f t="shared" si="5"/>
        <v>46533</v>
      </c>
      <c r="X30" s="64">
        <f t="shared" si="6"/>
        <v>46533</v>
      </c>
      <c r="Y30" s="50"/>
      <c r="AA30" s="80"/>
      <c r="AB30" s="66">
        <f t="shared" si="7"/>
        <v>46564</v>
      </c>
      <c r="AC30" s="53">
        <f t="shared" si="8"/>
        <v>46564</v>
      </c>
      <c r="AD30" s="50"/>
    </row>
    <row r="31" spans="2:30" ht="16.149999999999999" customHeight="1" x14ac:dyDescent="0.25">
      <c r="B31" s="74"/>
      <c r="C31" s="66">
        <f t="shared" si="0"/>
        <v>46414</v>
      </c>
      <c r="D31" s="42">
        <f t="shared" si="9"/>
        <v>46414</v>
      </c>
      <c r="E31" s="50"/>
      <c r="G31" s="78"/>
      <c r="H31" s="66">
        <f t="shared" si="1"/>
        <v>46445</v>
      </c>
      <c r="I31" s="42" cm="1">
        <f t="array" ref="I31">_xlfn.ANCHORARRAY(H31)</f>
        <v>46445</v>
      </c>
      <c r="J31" s="50"/>
      <c r="L31" s="78"/>
      <c r="M31" s="66">
        <f t="shared" si="2"/>
        <v>46473</v>
      </c>
      <c r="N31" s="42">
        <f t="shared" si="3"/>
        <v>46473</v>
      </c>
      <c r="O31" s="50"/>
      <c r="Q31" s="78"/>
      <c r="R31" s="66">
        <f t="shared" si="10"/>
        <v>46504</v>
      </c>
      <c r="S31" s="42">
        <f t="shared" si="4"/>
        <v>46504</v>
      </c>
      <c r="T31" s="50"/>
      <c r="V31" s="80"/>
      <c r="W31" s="66">
        <f t="shared" si="5"/>
        <v>46534</v>
      </c>
      <c r="X31" s="64">
        <f t="shared" si="6"/>
        <v>46534</v>
      </c>
      <c r="Y31" s="50"/>
      <c r="AA31" s="81"/>
      <c r="AB31" s="66">
        <f t="shared" si="7"/>
        <v>46565</v>
      </c>
      <c r="AC31" s="53">
        <f t="shared" si="8"/>
        <v>46565</v>
      </c>
      <c r="AD31" s="50"/>
    </row>
    <row r="32" spans="2:30" ht="16.149999999999999" customHeight="1" x14ac:dyDescent="0.25">
      <c r="B32" s="74"/>
      <c r="C32" s="66">
        <f t="shared" si="0"/>
        <v>46415</v>
      </c>
      <c r="D32" s="42">
        <f t="shared" si="9"/>
        <v>46415</v>
      </c>
      <c r="E32" s="50"/>
      <c r="G32" s="78"/>
      <c r="H32" s="66">
        <f t="shared" si="1"/>
        <v>46446</v>
      </c>
      <c r="I32" s="42" cm="1">
        <f t="array" ref="I32">_xlfn.ANCHORARRAY(H32)</f>
        <v>46446</v>
      </c>
      <c r="J32" s="50"/>
      <c r="L32" s="78"/>
      <c r="M32" s="66">
        <f t="shared" si="2"/>
        <v>46474</v>
      </c>
      <c r="N32" s="42">
        <f t="shared" si="3"/>
        <v>46474</v>
      </c>
      <c r="O32" s="50"/>
      <c r="Q32" s="78"/>
      <c r="R32" s="66">
        <f t="shared" si="10"/>
        <v>46505</v>
      </c>
      <c r="S32" s="42">
        <f t="shared" si="4"/>
        <v>46505</v>
      </c>
      <c r="T32" s="50"/>
      <c r="V32" s="80"/>
      <c r="W32" s="66">
        <f t="shared" si="5"/>
        <v>46535</v>
      </c>
      <c r="X32" s="64">
        <f t="shared" si="6"/>
        <v>46535</v>
      </c>
      <c r="Y32" s="50"/>
      <c r="AA32" s="79">
        <v>26</v>
      </c>
      <c r="AB32" s="66">
        <f t="shared" si="7"/>
        <v>46566</v>
      </c>
      <c r="AC32" s="53">
        <f t="shared" si="8"/>
        <v>46566</v>
      </c>
      <c r="AD32" s="50"/>
    </row>
    <row r="33" spans="2:30" ht="16.149999999999999" customHeight="1" x14ac:dyDescent="0.25">
      <c r="B33" s="74"/>
      <c r="C33" s="66">
        <f t="shared" si="0"/>
        <v>46416</v>
      </c>
      <c r="D33" s="42">
        <f t="shared" si="9"/>
        <v>46416</v>
      </c>
      <c r="E33" s="50"/>
      <c r="G33" s="45"/>
      <c r="H33" s="43"/>
      <c r="I33" s="44"/>
      <c r="L33" s="78">
        <v>13</v>
      </c>
      <c r="M33" s="65">
        <f t="shared" si="2"/>
        <v>46475</v>
      </c>
      <c r="N33" s="60">
        <f t="shared" si="3"/>
        <v>46475</v>
      </c>
      <c r="O33" s="63" t="s">
        <v>36</v>
      </c>
      <c r="Q33" s="78"/>
      <c r="R33" s="66">
        <f t="shared" si="10"/>
        <v>46506</v>
      </c>
      <c r="S33" s="42">
        <f t="shared" si="4"/>
        <v>46506</v>
      </c>
      <c r="T33" s="50"/>
      <c r="V33" s="80"/>
      <c r="W33" s="66">
        <f t="shared" si="5"/>
        <v>46536</v>
      </c>
      <c r="X33" s="64">
        <f t="shared" si="6"/>
        <v>46536</v>
      </c>
      <c r="Y33" s="50"/>
      <c r="AA33" s="80"/>
      <c r="AB33" s="66">
        <f t="shared" si="7"/>
        <v>46567</v>
      </c>
      <c r="AC33" s="53">
        <f t="shared" si="8"/>
        <v>46567</v>
      </c>
      <c r="AD33" s="50"/>
    </row>
    <row r="34" spans="2:30" ht="16.149999999999999" customHeight="1" x14ac:dyDescent="0.25">
      <c r="B34" s="74"/>
      <c r="C34" s="66">
        <f t="shared" si="0"/>
        <v>46417</v>
      </c>
      <c r="D34" s="42">
        <f t="shared" si="9"/>
        <v>46417</v>
      </c>
      <c r="E34" s="50"/>
      <c r="G34" s="45"/>
      <c r="H34" s="43"/>
      <c r="I34" s="44"/>
      <c r="L34" s="78"/>
      <c r="M34" s="66">
        <f t="shared" si="2"/>
        <v>46476</v>
      </c>
      <c r="N34" s="42">
        <f t="shared" si="3"/>
        <v>46476</v>
      </c>
      <c r="O34" s="50"/>
      <c r="Q34" s="78"/>
      <c r="R34" s="66">
        <f t="shared" si="10"/>
        <v>46507</v>
      </c>
      <c r="S34" s="42">
        <f t="shared" si="4"/>
        <v>46507</v>
      </c>
      <c r="T34" s="50"/>
      <c r="V34" s="81"/>
      <c r="W34" s="66">
        <f t="shared" si="5"/>
        <v>46537</v>
      </c>
      <c r="X34" s="64">
        <f t="shared" si="6"/>
        <v>46537</v>
      </c>
      <c r="Y34" s="50"/>
      <c r="AA34" s="81"/>
      <c r="AB34" s="66">
        <f t="shared" si="7"/>
        <v>46568</v>
      </c>
      <c r="AC34" s="53">
        <f t="shared" si="8"/>
        <v>46568</v>
      </c>
      <c r="AD34" s="50"/>
    </row>
    <row r="35" spans="2:30" ht="16.149999999999999" customHeight="1" x14ac:dyDescent="0.25">
      <c r="B35" s="74"/>
      <c r="C35" s="66">
        <f t="shared" si="0"/>
        <v>46418</v>
      </c>
      <c r="D35" s="42">
        <f t="shared" si="9"/>
        <v>46418</v>
      </c>
      <c r="E35" s="50"/>
      <c r="G35" s="45"/>
      <c r="H35" s="43"/>
      <c r="I35" s="44"/>
      <c r="L35" s="78"/>
      <c r="M35" s="66">
        <f t="shared" si="2"/>
        <v>46477</v>
      </c>
      <c r="N35" s="42">
        <f t="shared" si="3"/>
        <v>46477</v>
      </c>
      <c r="O35" s="50"/>
      <c r="Q35" s="45"/>
      <c r="R35" s="43"/>
      <c r="S35" s="44"/>
      <c r="V35" s="54">
        <v>22</v>
      </c>
      <c r="W35" s="66">
        <f t="shared" si="5"/>
        <v>46538</v>
      </c>
      <c r="X35" s="64">
        <f t="shared" si="6"/>
        <v>46538</v>
      </c>
      <c r="Y35" s="50"/>
      <c r="AA35" s="45"/>
      <c r="AB35" s="43"/>
      <c r="AC35" s="44"/>
    </row>
    <row r="36" spans="2:30" s="58" customFormat="1" ht="37.9" customHeight="1" x14ac:dyDescent="0.5">
      <c r="B36" s="67" t="str">
        <f>B1</f>
        <v>KALENDER</v>
      </c>
      <c r="C36" s="67"/>
      <c r="D36" s="67"/>
      <c r="E36" s="67"/>
      <c r="F36" s="68">
        <f>G1</f>
        <v>2027</v>
      </c>
      <c r="G36" s="68"/>
      <c r="H36" s="68"/>
      <c r="I36" s="68"/>
      <c r="J36" s="68"/>
      <c r="K36" s="59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</row>
    <row r="37" spans="2:30" s="57" customFormat="1" hidden="1" x14ac:dyDescent="0.25">
      <c r="B37" s="72">
        <f>DATE($G$1,7,1)</f>
        <v>46569</v>
      </c>
      <c r="C37" s="72"/>
      <c r="D37" s="72"/>
      <c r="E37" s="72"/>
      <c r="F37" s="56"/>
      <c r="G37" s="72">
        <f>DATE($G$1,8,1)</f>
        <v>46600</v>
      </c>
      <c r="H37" s="72"/>
      <c r="I37" s="72"/>
      <c r="J37" s="72"/>
      <c r="K37" s="56"/>
      <c r="L37" s="72">
        <f>DATE($G$1,9,1)</f>
        <v>46631</v>
      </c>
      <c r="M37" s="72"/>
      <c r="N37" s="72"/>
      <c r="O37" s="72"/>
      <c r="P37" s="56"/>
      <c r="Q37" s="72">
        <f>DATE($G$1,10,1)</f>
        <v>46661</v>
      </c>
      <c r="R37" s="72"/>
      <c r="S37" s="72"/>
      <c r="T37" s="72"/>
      <c r="U37" s="56"/>
      <c r="V37" s="72">
        <f>DATE($G$1,11,1)</f>
        <v>46692</v>
      </c>
      <c r="W37" s="72"/>
      <c r="X37" s="72"/>
      <c r="Y37" s="72"/>
      <c r="Z37" s="56"/>
      <c r="AA37" s="72">
        <f>DATE($G$1,12,1)</f>
        <v>46722</v>
      </c>
      <c r="AB37" s="72"/>
      <c r="AC37" s="72"/>
      <c r="AD37" s="72"/>
    </row>
    <row r="38" spans="2:30" ht="24" thickBot="1" x14ac:dyDescent="0.3">
      <c r="B38" s="71" t="s">
        <v>6</v>
      </c>
      <c r="C38" s="71"/>
      <c r="D38" s="71"/>
      <c r="E38" s="71"/>
      <c r="G38" s="71" t="s">
        <v>7</v>
      </c>
      <c r="H38" s="71"/>
      <c r="I38" s="71"/>
      <c r="J38" s="71"/>
      <c r="L38" s="71" t="s">
        <v>8</v>
      </c>
      <c r="M38" s="71"/>
      <c r="N38" s="71"/>
      <c r="O38" s="71"/>
      <c r="Q38" s="71" t="s">
        <v>9</v>
      </c>
      <c r="R38" s="71"/>
      <c r="S38" s="71"/>
      <c r="T38" s="71"/>
      <c r="V38" s="71" t="s">
        <v>10</v>
      </c>
      <c r="W38" s="71"/>
      <c r="X38" s="71"/>
      <c r="Y38" s="71"/>
      <c r="AA38" s="71" t="s">
        <v>11</v>
      </c>
      <c r="AB38" s="71"/>
      <c r="AC38" s="71"/>
      <c r="AD38" s="71"/>
    </row>
    <row r="39" spans="2:30" ht="4.1500000000000004" customHeight="1" thickTop="1" x14ac:dyDescent="0.25">
      <c r="B39" s="47"/>
      <c r="C39" s="47"/>
      <c r="D39" s="47"/>
      <c r="E39" s="47"/>
      <c r="G39" s="47"/>
      <c r="H39" s="47"/>
      <c r="I39" s="47"/>
      <c r="J39" s="47"/>
      <c r="L39" s="47"/>
      <c r="M39" s="47"/>
      <c r="N39" s="47"/>
      <c r="O39" s="47"/>
      <c r="Q39" s="47"/>
      <c r="R39" s="47"/>
      <c r="S39" s="47"/>
      <c r="T39" s="47"/>
      <c r="V39" s="47"/>
      <c r="W39" s="47"/>
      <c r="X39" s="47"/>
      <c r="Y39" s="47"/>
      <c r="AA39" s="47"/>
      <c r="AB39" s="47"/>
      <c r="AC39" s="47"/>
      <c r="AD39" s="47"/>
    </row>
    <row r="40" spans="2:30" ht="16.149999999999999" customHeight="1" x14ac:dyDescent="0.25">
      <c r="B40" s="79">
        <v>26</v>
      </c>
      <c r="C40" s="66">
        <f>$B$37</f>
        <v>46569</v>
      </c>
      <c r="D40" s="53">
        <f>C40</f>
        <v>46569</v>
      </c>
      <c r="E40" s="48"/>
      <c r="G40" s="54">
        <v>30</v>
      </c>
      <c r="H40" s="66">
        <f>$G$37</f>
        <v>46600</v>
      </c>
      <c r="I40" s="42">
        <f>H40</f>
        <v>46600</v>
      </c>
      <c r="J40" s="48"/>
      <c r="L40" s="79">
        <v>35</v>
      </c>
      <c r="M40" s="66">
        <f>$L$37</f>
        <v>46631</v>
      </c>
      <c r="N40" s="42">
        <f>M40</f>
        <v>46631</v>
      </c>
      <c r="O40" s="48"/>
      <c r="Q40" s="79">
        <v>39</v>
      </c>
      <c r="R40" s="66">
        <f>$Q$37</f>
        <v>46661</v>
      </c>
      <c r="S40" s="42">
        <f>R40</f>
        <v>46661</v>
      </c>
      <c r="T40" s="48"/>
      <c r="V40" s="79">
        <v>44</v>
      </c>
      <c r="W40" s="66">
        <f>$V$37</f>
        <v>46692</v>
      </c>
      <c r="X40" s="42">
        <f>W40</f>
        <v>46692</v>
      </c>
      <c r="Y40" s="48"/>
      <c r="AA40" s="79">
        <v>48</v>
      </c>
      <c r="AB40" s="66">
        <f>$AA$37</f>
        <v>46722</v>
      </c>
      <c r="AC40" s="42">
        <f>AB40</f>
        <v>46722</v>
      </c>
      <c r="AD40" s="48"/>
    </row>
    <row r="41" spans="2:30" ht="16.149999999999999" customHeight="1" x14ac:dyDescent="0.25">
      <c r="B41" s="80"/>
      <c r="C41" s="66">
        <f>C40+1</f>
        <v>46570</v>
      </c>
      <c r="D41" s="42">
        <f>C41</f>
        <v>46570</v>
      </c>
      <c r="E41" s="48"/>
      <c r="G41" s="79">
        <v>31</v>
      </c>
      <c r="H41" s="66">
        <f>H40+1</f>
        <v>46601</v>
      </c>
      <c r="I41" s="42">
        <f>H41</f>
        <v>46601</v>
      </c>
      <c r="J41" s="48"/>
      <c r="L41" s="80"/>
      <c r="M41" s="66">
        <f>M40+1</f>
        <v>46632</v>
      </c>
      <c r="N41" s="42">
        <f t="shared" ref="N41:N69" si="11">M41</f>
        <v>46632</v>
      </c>
      <c r="O41" s="48"/>
      <c r="Q41" s="80"/>
      <c r="R41" s="66">
        <f>R40+1</f>
        <v>46662</v>
      </c>
      <c r="S41" s="42">
        <f t="shared" ref="S41:S70" si="12">R41</f>
        <v>46662</v>
      </c>
      <c r="T41" s="48"/>
      <c r="V41" s="80"/>
      <c r="W41" s="66">
        <f>W40+1</f>
        <v>46693</v>
      </c>
      <c r="X41" s="42">
        <f t="shared" ref="X41:X69" si="13">W41</f>
        <v>46693</v>
      </c>
      <c r="Y41" s="48"/>
      <c r="AA41" s="80"/>
      <c r="AB41" s="66">
        <f>AB40+1</f>
        <v>46723</v>
      </c>
      <c r="AC41" s="42">
        <f t="shared" ref="AC41:AC70" si="14">AB41</f>
        <v>46723</v>
      </c>
      <c r="AD41" s="48"/>
    </row>
    <row r="42" spans="2:30" ht="16.149999999999999" customHeight="1" x14ac:dyDescent="0.25">
      <c r="B42" s="80"/>
      <c r="C42" s="66">
        <f t="shared" ref="C42:C70" si="15">C41+1</f>
        <v>46571</v>
      </c>
      <c r="D42" s="42">
        <f t="shared" ref="D42:D70" si="16">C42</f>
        <v>46571</v>
      </c>
      <c r="E42" s="48"/>
      <c r="G42" s="80"/>
      <c r="H42" s="66">
        <f t="shared" ref="H42:H70" si="17">H41+1</f>
        <v>46602</v>
      </c>
      <c r="I42" s="42">
        <f t="shared" ref="I42:I70" si="18">H42</f>
        <v>46602</v>
      </c>
      <c r="J42" s="48"/>
      <c r="L42" s="80"/>
      <c r="M42" s="66">
        <f t="shared" ref="M42:M69" si="19">M41+1</f>
        <v>46633</v>
      </c>
      <c r="N42" s="42">
        <f t="shared" si="11"/>
        <v>46633</v>
      </c>
      <c r="O42" s="48"/>
      <c r="Q42" s="81"/>
      <c r="R42" s="65">
        <f t="shared" ref="R42:R70" si="20">R41+1</f>
        <v>46663</v>
      </c>
      <c r="S42" s="60">
        <f t="shared" si="12"/>
        <v>46663</v>
      </c>
      <c r="T42" s="61" t="s">
        <v>76</v>
      </c>
      <c r="V42" s="80"/>
      <c r="W42" s="66">
        <f t="shared" ref="W42:W69" si="21">W41+1</f>
        <v>46694</v>
      </c>
      <c r="X42" s="42">
        <f t="shared" si="13"/>
        <v>46694</v>
      </c>
      <c r="Y42" s="48"/>
      <c r="AA42" s="80"/>
      <c r="AB42" s="66">
        <f t="shared" ref="AB42:AB70" si="22">AB41+1</f>
        <v>46724</v>
      </c>
      <c r="AC42" s="42">
        <f t="shared" si="14"/>
        <v>46724</v>
      </c>
      <c r="AD42" s="48"/>
    </row>
    <row r="43" spans="2:30" ht="16.149999999999999" customHeight="1" x14ac:dyDescent="0.25">
      <c r="B43" s="81"/>
      <c r="C43" s="66">
        <f t="shared" si="15"/>
        <v>46572</v>
      </c>
      <c r="D43" s="42">
        <f t="shared" si="16"/>
        <v>46572</v>
      </c>
      <c r="E43" s="48"/>
      <c r="G43" s="80"/>
      <c r="H43" s="66">
        <f t="shared" si="17"/>
        <v>46603</v>
      </c>
      <c r="I43" s="42">
        <f t="shared" si="18"/>
        <v>46603</v>
      </c>
      <c r="J43" s="48"/>
      <c r="L43" s="80"/>
      <c r="M43" s="66">
        <f t="shared" si="19"/>
        <v>46634</v>
      </c>
      <c r="N43" s="42">
        <f t="shared" si="11"/>
        <v>46634</v>
      </c>
      <c r="O43" s="48"/>
      <c r="Q43" s="79">
        <v>40</v>
      </c>
      <c r="R43" s="66">
        <f t="shared" si="20"/>
        <v>46664</v>
      </c>
      <c r="S43" s="42">
        <f t="shared" si="12"/>
        <v>46664</v>
      </c>
      <c r="T43" s="48"/>
      <c r="V43" s="80"/>
      <c r="W43" s="66">
        <f t="shared" si="21"/>
        <v>46695</v>
      </c>
      <c r="X43" s="42">
        <f t="shared" si="13"/>
        <v>46695</v>
      </c>
      <c r="Y43" s="48"/>
      <c r="AA43" s="80"/>
      <c r="AB43" s="66">
        <f t="shared" si="22"/>
        <v>46725</v>
      </c>
      <c r="AC43" s="42">
        <f t="shared" si="14"/>
        <v>46725</v>
      </c>
      <c r="AD43" s="48"/>
    </row>
    <row r="44" spans="2:30" ht="16.149999999999999" customHeight="1" x14ac:dyDescent="0.25">
      <c r="B44" s="79">
        <v>27</v>
      </c>
      <c r="C44" s="66">
        <f t="shared" si="15"/>
        <v>46573</v>
      </c>
      <c r="D44" s="42">
        <f t="shared" si="16"/>
        <v>46573</v>
      </c>
      <c r="E44" s="48"/>
      <c r="G44" s="80"/>
      <c r="H44" s="66">
        <f t="shared" si="17"/>
        <v>46604</v>
      </c>
      <c r="I44" s="42">
        <f t="shared" si="18"/>
        <v>46604</v>
      </c>
      <c r="J44" s="48"/>
      <c r="L44" s="81"/>
      <c r="M44" s="66">
        <f t="shared" si="19"/>
        <v>46635</v>
      </c>
      <c r="N44" s="42">
        <f t="shared" si="11"/>
        <v>46635</v>
      </c>
      <c r="O44" s="48"/>
      <c r="Q44" s="80"/>
      <c r="R44" s="66">
        <f t="shared" si="20"/>
        <v>46665</v>
      </c>
      <c r="S44" s="42">
        <f t="shared" si="12"/>
        <v>46665</v>
      </c>
      <c r="T44" s="48"/>
      <c r="V44" s="80"/>
      <c r="W44" s="66">
        <f t="shared" si="21"/>
        <v>46696</v>
      </c>
      <c r="X44" s="42">
        <f t="shared" si="13"/>
        <v>46696</v>
      </c>
      <c r="Y44" s="48"/>
      <c r="AA44" s="81"/>
      <c r="AB44" s="66">
        <f t="shared" si="22"/>
        <v>46726</v>
      </c>
      <c r="AC44" s="42">
        <f t="shared" si="14"/>
        <v>46726</v>
      </c>
      <c r="AD44" s="48"/>
    </row>
    <row r="45" spans="2:30" ht="16.149999999999999" customHeight="1" x14ac:dyDescent="0.25">
      <c r="B45" s="80"/>
      <c r="C45" s="66">
        <f t="shared" si="15"/>
        <v>46574</v>
      </c>
      <c r="D45" s="42">
        <f t="shared" si="16"/>
        <v>46574</v>
      </c>
      <c r="E45" s="49"/>
      <c r="G45" s="80"/>
      <c r="H45" s="66">
        <f t="shared" si="17"/>
        <v>46605</v>
      </c>
      <c r="I45" s="42">
        <f t="shared" si="18"/>
        <v>46605</v>
      </c>
      <c r="J45" s="49"/>
      <c r="L45" s="79">
        <v>36</v>
      </c>
      <c r="M45" s="66">
        <f t="shared" si="19"/>
        <v>46636</v>
      </c>
      <c r="N45" s="42">
        <f t="shared" si="11"/>
        <v>46636</v>
      </c>
      <c r="O45" s="49"/>
      <c r="Q45" s="80"/>
      <c r="R45" s="66">
        <f t="shared" si="20"/>
        <v>46666</v>
      </c>
      <c r="S45" s="42">
        <f t="shared" si="12"/>
        <v>46666</v>
      </c>
      <c r="T45" s="49"/>
      <c r="V45" s="80"/>
      <c r="W45" s="66">
        <f t="shared" si="21"/>
        <v>46697</v>
      </c>
      <c r="X45" s="42">
        <f t="shared" si="13"/>
        <v>46697</v>
      </c>
      <c r="Y45" s="49"/>
      <c r="AA45" s="79">
        <v>49</v>
      </c>
      <c r="AB45" s="66">
        <f t="shared" si="22"/>
        <v>46727</v>
      </c>
      <c r="AC45" s="42">
        <f t="shared" si="14"/>
        <v>46727</v>
      </c>
      <c r="AD45" s="49"/>
    </row>
    <row r="46" spans="2:30" ht="16.149999999999999" customHeight="1" x14ac:dyDescent="0.25">
      <c r="B46" s="80"/>
      <c r="C46" s="66">
        <f t="shared" si="15"/>
        <v>46575</v>
      </c>
      <c r="D46" s="42">
        <f t="shared" si="16"/>
        <v>46575</v>
      </c>
      <c r="E46" s="50"/>
      <c r="G46" s="80"/>
      <c r="H46" s="66">
        <f t="shared" si="17"/>
        <v>46606</v>
      </c>
      <c r="I46" s="42">
        <f t="shared" si="18"/>
        <v>46606</v>
      </c>
      <c r="J46" s="50"/>
      <c r="L46" s="80"/>
      <c r="M46" s="66">
        <f t="shared" si="19"/>
        <v>46637</v>
      </c>
      <c r="N46" s="42">
        <f t="shared" si="11"/>
        <v>46637</v>
      </c>
      <c r="O46" s="50"/>
      <c r="Q46" s="80"/>
      <c r="R46" s="66">
        <f t="shared" si="20"/>
        <v>46667</v>
      </c>
      <c r="S46" s="42">
        <f t="shared" si="12"/>
        <v>46667</v>
      </c>
      <c r="T46" s="50"/>
      <c r="V46" s="81"/>
      <c r="W46" s="66">
        <f t="shared" si="21"/>
        <v>46698</v>
      </c>
      <c r="X46" s="42">
        <f t="shared" si="13"/>
        <v>46698</v>
      </c>
      <c r="Y46" s="50"/>
      <c r="AA46" s="80"/>
      <c r="AB46" s="66">
        <f t="shared" si="22"/>
        <v>46728</v>
      </c>
      <c r="AC46" s="42">
        <f t="shared" si="14"/>
        <v>46728</v>
      </c>
      <c r="AD46" s="50"/>
    </row>
    <row r="47" spans="2:30" ht="16.149999999999999" customHeight="1" x14ac:dyDescent="0.25">
      <c r="B47" s="80"/>
      <c r="C47" s="66">
        <f t="shared" si="15"/>
        <v>46576</v>
      </c>
      <c r="D47" s="42">
        <f t="shared" si="16"/>
        <v>46576</v>
      </c>
      <c r="E47" s="50"/>
      <c r="G47" s="81"/>
      <c r="H47" s="66">
        <f t="shared" si="17"/>
        <v>46607</v>
      </c>
      <c r="I47" s="42">
        <f t="shared" si="18"/>
        <v>46607</v>
      </c>
      <c r="J47" s="50"/>
      <c r="L47" s="80"/>
      <c r="M47" s="66">
        <f t="shared" si="19"/>
        <v>46638</v>
      </c>
      <c r="N47" s="42">
        <f t="shared" si="11"/>
        <v>46638</v>
      </c>
      <c r="O47" s="50"/>
      <c r="Q47" s="80"/>
      <c r="R47" s="66">
        <f t="shared" si="20"/>
        <v>46668</v>
      </c>
      <c r="S47" s="42">
        <f t="shared" si="12"/>
        <v>46668</v>
      </c>
      <c r="T47" s="50"/>
      <c r="V47" s="79">
        <v>45</v>
      </c>
      <c r="W47" s="66">
        <f t="shared" si="21"/>
        <v>46699</v>
      </c>
      <c r="X47" s="42">
        <f t="shared" si="13"/>
        <v>46699</v>
      </c>
      <c r="Y47" s="50"/>
      <c r="AA47" s="80"/>
      <c r="AB47" s="66">
        <f t="shared" si="22"/>
        <v>46729</v>
      </c>
      <c r="AC47" s="42">
        <f t="shared" si="14"/>
        <v>46729</v>
      </c>
      <c r="AD47" s="50"/>
    </row>
    <row r="48" spans="2:30" ht="16.149999999999999" customHeight="1" x14ac:dyDescent="0.25">
      <c r="B48" s="80"/>
      <c r="C48" s="66">
        <f t="shared" si="15"/>
        <v>46577</v>
      </c>
      <c r="D48" s="42">
        <f t="shared" si="16"/>
        <v>46577</v>
      </c>
      <c r="E48" s="50"/>
      <c r="G48" s="79">
        <v>32</v>
      </c>
      <c r="H48" s="66">
        <f t="shared" si="17"/>
        <v>46608</v>
      </c>
      <c r="I48" s="42">
        <f t="shared" si="18"/>
        <v>46608</v>
      </c>
      <c r="J48" s="50"/>
      <c r="L48" s="80"/>
      <c r="M48" s="66">
        <f t="shared" si="19"/>
        <v>46639</v>
      </c>
      <c r="N48" s="42">
        <f t="shared" si="11"/>
        <v>46639</v>
      </c>
      <c r="O48" s="50"/>
      <c r="Q48" s="80"/>
      <c r="R48" s="66">
        <f t="shared" si="20"/>
        <v>46669</v>
      </c>
      <c r="S48" s="42">
        <f t="shared" si="12"/>
        <v>46669</v>
      </c>
      <c r="T48" s="50"/>
      <c r="V48" s="80"/>
      <c r="W48" s="66">
        <f t="shared" si="21"/>
        <v>46700</v>
      </c>
      <c r="X48" s="42">
        <f t="shared" si="13"/>
        <v>46700</v>
      </c>
      <c r="Y48" s="50"/>
      <c r="AA48" s="80"/>
      <c r="AB48" s="66">
        <f t="shared" si="22"/>
        <v>46730</v>
      </c>
      <c r="AC48" s="42">
        <f t="shared" si="14"/>
        <v>46730</v>
      </c>
      <c r="AD48" s="50"/>
    </row>
    <row r="49" spans="2:30" ht="16.149999999999999" customHeight="1" x14ac:dyDescent="0.25">
      <c r="B49" s="80"/>
      <c r="C49" s="66">
        <f t="shared" si="15"/>
        <v>46578</v>
      </c>
      <c r="D49" s="42">
        <f t="shared" si="16"/>
        <v>46578</v>
      </c>
      <c r="E49" s="50"/>
      <c r="G49" s="80"/>
      <c r="H49" s="66">
        <f t="shared" si="17"/>
        <v>46609</v>
      </c>
      <c r="I49" s="42">
        <f t="shared" si="18"/>
        <v>46609</v>
      </c>
      <c r="J49" s="50"/>
      <c r="L49" s="80"/>
      <c r="M49" s="66">
        <f t="shared" si="19"/>
        <v>46640</v>
      </c>
      <c r="N49" s="42">
        <f t="shared" si="11"/>
        <v>46640</v>
      </c>
      <c r="O49" s="50"/>
      <c r="Q49" s="81"/>
      <c r="R49" s="66">
        <f t="shared" si="20"/>
        <v>46670</v>
      </c>
      <c r="S49" s="42">
        <f t="shared" si="12"/>
        <v>46670</v>
      </c>
      <c r="T49" s="50"/>
      <c r="V49" s="80"/>
      <c r="W49" s="66">
        <f t="shared" si="21"/>
        <v>46701</v>
      </c>
      <c r="X49" s="42">
        <f t="shared" si="13"/>
        <v>46701</v>
      </c>
      <c r="Y49" s="50"/>
      <c r="AA49" s="80"/>
      <c r="AB49" s="66">
        <f t="shared" si="22"/>
        <v>46731</v>
      </c>
      <c r="AC49" s="42">
        <f t="shared" si="14"/>
        <v>46731</v>
      </c>
      <c r="AD49" s="50"/>
    </row>
    <row r="50" spans="2:30" ht="16.149999999999999" customHeight="1" x14ac:dyDescent="0.25">
      <c r="B50" s="81"/>
      <c r="C50" s="66">
        <f t="shared" si="15"/>
        <v>46579</v>
      </c>
      <c r="D50" s="42">
        <f t="shared" si="16"/>
        <v>46579</v>
      </c>
      <c r="E50" s="50"/>
      <c r="G50" s="80"/>
      <c r="H50" s="66">
        <f t="shared" si="17"/>
        <v>46610</v>
      </c>
      <c r="I50" s="42">
        <f t="shared" si="18"/>
        <v>46610</v>
      </c>
      <c r="J50" s="50"/>
      <c r="L50" s="80"/>
      <c r="M50" s="66">
        <f t="shared" si="19"/>
        <v>46641</v>
      </c>
      <c r="N50" s="42">
        <f t="shared" si="11"/>
        <v>46641</v>
      </c>
      <c r="O50" s="50"/>
      <c r="Q50" s="79">
        <v>41</v>
      </c>
      <c r="R50" s="66">
        <f t="shared" si="20"/>
        <v>46671</v>
      </c>
      <c r="S50" s="42">
        <f t="shared" si="12"/>
        <v>46671</v>
      </c>
      <c r="T50" s="50"/>
      <c r="V50" s="80"/>
      <c r="W50" s="66">
        <f t="shared" si="21"/>
        <v>46702</v>
      </c>
      <c r="X50" s="42">
        <f t="shared" si="13"/>
        <v>46702</v>
      </c>
      <c r="Y50" s="50"/>
      <c r="AA50" s="80"/>
      <c r="AB50" s="66">
        <f t="shared" si="22"/>
        <v>46732</v>
      </c>
      <c r="AC50" s="42">
        <f t="shared" si="14"/>
        <v>46732</v>
      </c>
      <c r="AD50" s="50"/>
    </row>
    <row r="51" spans="2:30" ht="16.149999999999999" customHeight="1" x14ac:dyDescent="0.25">
      <c r="B51" s="79">
        <v>28</v>
      </c>
      <c r="C51" s="66">
        <f t="shared" si="15"/>
        <v>46580</v>
      </c>
      <c r="D51" s="42">
        <f t="shared" si="16"/>
        <v>46580</v>
      </c>
      <c r="E51" s="50"/>
      <c r="G51" s="80"/>
      <c r="H51" s="66">
        <f t="shared" si="17"/>
        <v>46611</v>
      </c>
      <c r="I51" s="42">
        <f t="shared" si="18"/>
        <v>46611</v>
      </c>
      <c r="J51" s="50"/>
      <c r="L51" s="81"/>
      <c r="M51" s="66">
        <f t="shared" si="19"/>
        <v>46642</v>
      </c>
      <c r="N51" s="42">
        <f t="shared" si="11"/>
        <v>46642</v>
      </c>
      <c r="O51" s="50"/>
      <c r="Q51" s="80"/>
      <c r="R51" s="66">
        <f t="shared" si="20"/>
        <v>46672</v>
      </c>
      <c r="S51" s="42">
        <f t="shared" si="12"/>
        <v>46672</v>
      </c>
      <c r="T51" s="50"/>
      <c r="V51" s="80"/>
      <c r="W51" s="66">
        <f t="shared" si="21"/>
        <v>46703</v>
      </c>
      <c r="X51" s="42">
        <f t="shared" si="13"/>
        <v>46703</v>
      </c>
      <c r="Y51" s="50"/>
      <c r="AA51" s="81"/>
      <c r="AB51" s="66">
        <f t="shared" si="22"/>
        <v>46733</v>
      </c>
      <c r="AC51" s="42">
        <f t="shared" si="14"/>
        <v>46733</v>
      </c>
      <c r="AD51" s="50"/>
    </row>
    <row r="52" spans="2:30" ht="16.149999999999999" customHeight="1" x14ac:dyDescent="0.25">
      <c r="B52" s="80"/>
      <c r="C52" s="66">
        <f t="shared" si="15"/>
        <v>46581</v>
      </c>
      <c r="D52" s="42">
        <f t="shared" si="16"/>
        <v>46581</v>
      </c>
      <c r="E52" s="50"/>
      <c r="G52" s="80"/>
      <c r="H52" s="66">
        <f t="shared" si="17"/>
        <v>46612</v>
      </c>
      <c r="I52" s="42">
        <f t="shared" si="18"/>
        <v>46612</v>
      </c>
      <c r="J52" s="50"/>
      <c r="L52" s="79">
        <v>37</v>
      </c>
      <c r="M52" s="66">
        <f t="shared" si="19"/>
        <v>46643</v>
      </c>
      <c r="N52" s="42">
        <f t="shared" si="11"/>
        <v>46643</v>
      </c>
      <c r="O52" s="50"/>
      <c r="Q52" s="80"/>
      <c r="R52" s="66">
        <f t="shared" si="20"/>
        <v>46673</v>
      </c>
      <c r="S52" s="42">
        <f t="shared" si="12"/>
        <v>46673</v>
      </c>
      <c r="T52" s="50"/>
      <c r="V52" s="80"/>
      <c r="W52" s="66">
        <f t="shared" si="21"/>
        <v>46704</v>
      </c>
      <c r="X52" s="42">
        <f t="shared" si="13"/>
        <v>46704</v>
      </c>
      <c r="Y52" s="50"/>
      <c r="AA52" s="79">
        <v>50</v>
      </c>
      <c r="AB52" s="66">
        <f t="shared" si="22"/>
        <v>46734</v>
      </c>
      <c r="AC52" s="42">
        <f t="shared" si="14"/>
        <v>46734</v>
      </c>
      <c r="AD52" s="50"/>
    </row>
    <row r="53" spans="2:30" ht="16.149999999999999" customHeight="1" x14ac:dyDescent="0.25">
      <c r="B53" s="80"/>
      <c r="C53" s="66">
        <f t="shared" si="15"/>
        <v>46582</v>
      </c>
      <c r="D53" s="42">
        <f t="shared" si="16"/>
        <v>46582</v>
      </c>
      <c r="E53" s="50"/>
      <c r="G53" s="80"/>
      <c r="H53" s="66">
        <f t="shared" si="17"/>
        <v>46613</v>
      </c>
      <c r="I53" s="42">
        <f t="shared" si="18"/>
        <v>46613</v>
      </c>
      <c r="J53" s="50"/>
      <c r="L53" s="80"/>
      <c r="M53" s="66">
        <f t="shared" si="19"/>
        <v>46644</v>
      </c>
      <c r="N53" s="42">
        <f t="shared" si="11"/>
        <v>46644</v>
      </c>
      <c r="O53" s="50"/>
      <c r="Q53" s="80"/>
      <c r="R53" s="66">
        <f t="shared" si="20"/>
        <v>46674</v>
      </c>
      <c r="S53" s="42">
        <f t="shared" si="12"/>
        <v>46674</v>
      </c>
      <c r="T53" s="50"/>
      <c r="V53" s="81"/>
      <c r="W53" s="66">
        <f t="shared" si="21"/>
        <v>46705</v>
      </c>
      <c r="X53" s="42">
        <f t="shared" si="13"/>
        <v>46705</v>
      </c>
      <c r="Y53" s="50"/>
      <c r="AA53" s="80"/>
      <c r="AB53" s="66">
        <f t="shared" si="22"/>
        <v>46735</v>
      </c>
      <c r="AC53" s="42">
        <f t="shared" si="14"/>
        <v>46735</v>
      </c>
      <c r="AD53" s="50"/>
    </row>
    <row r="54" spans="2:30" ht="16.149999999999999" customHeight="1" x14ac:dyDescent="0.25">
      <c r="B54" s="80"/>
      <c r="C54" s="66">
        <f t="shared" si="15"/>
        <v>46583</v>
      </c>
      <c r="D54" s="42">
        <f t="shared" si="16"/>
        <v>46583</v>
      </c>
      <c r="E54" s="50"/>
      <c r="G54" s="81"/>
      <c r="H54" s="66">
        <f t="shared" si="17"/>
        <v>46614</v>
      </c>
      <c r="I54" s="42">
        <f t="shared" si="18"/>
        <v>46614</v>
      </c>
      <c r="J54" s="50"/>
      <c r="L54" s="80"/>
      <c r="M54" s="66">
        <f t="shared" si="19"/>
        <v>46645</v>
      </c>
      <c r="N54" s="42">
        <f t="shared" si="11"/>
        <v>46645</v>
      </c>
      <c r="O54" s="50"/>
      <c r="Q54" s="80"/>
      <c r="R54" s="66">
        <f t="shared" si="20"/>
        <v>46675</v>
      </c>
      <c r="S54" s="42">
        <f t="shared" si="12"/>
        <v>46675</v>
      </c>
      <c r="T54" s="50"/>
      <c r="V54" s="79">
        <v>46</v>
      </c>
      <c r="W54" s="66">
        <f t="shared" si="21"/>
        <v>46706</v>
      </c>
      <c r="X54" s="42">
        <f t="shared" si="13"/>
        <v>46706</v>
      </c>
      <c r="Y54" s="50"/>
      <c r="AA54" s="80"/>
      <c r="AB54" s="66">
        <f t="shared" si="22"/>
        <v>46736</v>
      </c>
      <c r="AC54" s="42">
        <f t="shared" si="14"/>
        <v>46736</v>
      </c>
      <c r="AD54" s="50"/>
    </row>
    <row r="55" spans="2:30" ht="16.149999999999999" customHeight="1" x14ac:dyDescent="0.25">
      <c r="B55" s="80"/>
      <c r="C55" s="66">
        <f t="shared" si="15"/>
        <v>46584</v>
      </c>
      <c r="D55" s="42">
        <f t="shared" si="16"/>
        <v>46584</v>
      </c>
      <c r="E55" s="50"/>
      <c r="G55" s="79">
        <v>33</v>
      </c>
      <c r="H55" s="66">
        <f t="shared" si="17"/>
        <v>46615</v>
      </c>
      <c r="I55" s="42">
        <f t="shared" si="18"/>
        <v>46615</v>
      </c>
      <c r="J55" s="50"/>
      <c r="L55" s="80"/>
      <c r="M55" s="66">
        <f t="shared" si="19"/>
        <v>46646</v>
      </c>
      <c r="N55" s="42">
        <f t="shared" si="11"/>
        <v>46646</v>
      </c>
      <c r="O55" s="50"/>
      <c r="Q55" s="80"/>
      <c r="R55" s="66">
        <f t="shared" si="20"/>
        <v>46676</v>
      </c>
      <c r="S55" s="42">
        <f t="shared" si="12"/>
        <v>46676</v>
      </c>
      <c r="T55" s="50"/>
      <c r="V55" s="80"/>
      <c r="W55" s="66">
        <f t="shared" si="21"/>
        <v>46707</v>
      </c>
      <c r="X55" s="42">
        <f t="shared" si="13"/>
        <v>46707</v>
      </c>
      <c r="Y55" s="50"/>
      <c r="AA55" s="80"/>
      <c r="AB55" s="66">
        <f t="shared" si="22"/>
        <v>46737</v>
      </c>
      <c r="AC55" s="42">
        <f t="shared" si="14"/>
        <v>46737</v>
      </c>
      <c r="AD55" s="50"/>
    </row>
    <row r="56" spans="2:30" ht="16.149999999999999" customHeight="1" x14ac:dyDescent="0.25">
      <c r="B56" s="80"/>
      <c r="C56" s="66">
        <f t="shared" si="15"/>
        <v>46585</v>
      </c>
      <c r="D56" s="42">
        <f t="shared" si="16"/>
        <v>46585</v>
      </c>
      <c r="E56" s="50"/>
      <c r="G56" s="80"/>
      <c r="H56" s="66">
        <f t="shared" si="17"/>
        <v>46616</v>
      </c>
      <c r="I56" s="42">
        <f t="shared" si="18"/>
        <v>46616</v>
      </c>
      <c r="J56" s="50"/>
      <c r="L56" s="80"/>
      <c r="M56" s="66">
        <f t="shared" si="19"/>
        <v>46647</v>
      </c>
      <c r="N56" s="42">
        <f t="shared" si="11"/>
        <v>46647</v>
      </c>
      <c r="O56" s="50"/>
      <c r="Q56" s="81"/>
      <c r="R56" s="66">
        <f t="shared" si="20"/>
        <v>46677</v>
      </c>
      <c r="S56" s="42">
        <f t="shared" si="12"/>
        <v>46677</v>
      </c>
      <c r="T56" s="50"/>
      <c r="V56" s="80"/>
      <c r="W56" s="66">
        <f t="shared" si="21"/>
        <v>46708</v>
      </c>
      <c r="X56" s="42">
        <f t="shared" si="13"/>
        <v>46708</v>
      </c>
      <c r="Y56" s="50"/>
      <c r="AA56" s="80"/>
      <c r="AB56" s="66">
        <f t="shared" si="22"/>
        <v>46738</v>
      </c>
      <c r="AC56" s="42">
        <f t="shared" si="14"/>
        <v>46738</v>
      </c>
      <c r="AD56" s="50"/>
    </row>
    <row r="57" spans="2:30" ht="16.149999999999999" customHeight="1" x14ac:dyDescent="0.25">
      <c r="B57" s="81"/>
      <c r="C57" s="66">
        <f t="shared" si="15"/>
        <v>46586</v>
      </c>
      <c r="D57" s="42">
        <f t="shared" si="16"/>
        <v>46586</v>
      </c>
      <c r="E57" s="50"/>
      <c r="G57" s="80"/>
      <c r="H57" s="66">
        <f t="shared" si="17"/>
        <v>46617</v>
      </c>
      <c r="I57" s="42">
        <f t="shared" si="18"/>
        <v>46617</v>
      </c>
      <c r="J57" s="50"/>
      <c r="L57" s="80"/>
      <c r="M57" s="66">
        <f t="shared" si="19"/>
        <v>46648</v>
      </c>
      <c r="N57" s="42">
        <f t="shared" si="11"/>
        <v>46648</v>
      </c>
      <c r="O57" s="50"/>
      <c r="Q57" s="79">
        <v>42</v>
      </c>
      <c r="R57" s="66">
        <f t="shared" si="20"/>
        <v>46678</v>
      </c>
      <c r="S57" s="42">
        <f t="shared" si="12"/>
        <v>46678</v>
      </c>
      <c r="T57" s="50"/>
      <c r="V57" s="80"/>
      <c r="W57" s="66">
        <f t="shared" si="21"/>
        <v>46709</v>
      </c>
      <c r="X57" s="42">
        <f t="shared" si="13"/>
        <v>46709</v>
      </c>
      <c r="Y57" s="50"/>
      <c r="AA57" s="80"/>
      <c r="AB57" s="66">
        <f t="shared" si="22"/>
        <v>46739</v>
      </c>
      <c r="AC57" s="42">
        <f t="shared" si="14"/>
        <v>46739</v>
      </c>
      <c r="AD57" s="50"/>
    </row>
    <row r="58" spans="2:30" ht="16.149999999999999" customHeight="1" x14ac:dyDescent="0.25">
      <c r="B58" s="79">
        <v>29</v>
      </c>
      <c r="C58" s="66">
        <f t="shared" si="15"/>
        <v>46587</v>
      </c>
      <c r="D58" s="42">
        <f t="shared" si="16"/>
        <v>46587</v>
      </c>
      <c r="E58" s="50"/>
      <c r="G58" s="80"/>
      <c r="H58" s="66">
        <f t="shared" si="17"/>
        <v>46618</v>
      </c>
      <c r="I58" s="42">
        <f t="shared" si="18"/>
        <v>46618</v>
      </c>
      <c r="J58" s="50"/>
      <c r="L58" s="81"/>
      <c r="M58" s="66">
        <f t="shared" si="19"/>
        <v>46649</v>
      </c>
      <c r="N58" s="42">
        <f t="shared" si="11"/>
        <v>46649</v>
      </c>
      <c r="O58" s="50"/>
      <c r="Q58" s="80"/>
      <c r="R58" s="66">
        <f t="shared" si="20"/>
        <v>46679</v>
      </c>
      <c r="S58" s="42">
        <f t="shared" si="12"/>
        <v>46679</v>
      </c>
      <c r="T58" s="50"/>
      <c r="V58" s="80"/>
      <c r="W58" s="66">
        <f t="shared" si="21"/>
        <v>46710</v>
      </c>
      <c r="X58" s="42">
        <f t="shared" si="13"/>
        <v>46710</v>
      </c>
      <c r="Y58" s="50"/>
      <c r="AA58" s="81"/>
      <c r="AB58" s="66">
        <f t="shared" si="22"/>
        <v>46740</v>
      </c>
      <c r="AC58" s="42">
        <f t="shared" si="14"/>
        <v>46740</v>
      </c>
      <c r="AD58" s="50"/>
    </row>
    <row r="59" spans="2:30" ht="16.149999999999999" customHeight="1" x14ac:dyDescent="0.25">
      <c r="B59" s="80"/>
      <c r="C59" s="66">
        <f t="shared" si="15"/>
        <v>46588</v>
      </c>
      <c r="D59" s="42">
        <f t="shared" si="16"/>
        <v>46588</v>
      </c>
      <c r="E59" s="50"/>
      <c r="G59" s="80"/>
      <c r="H59" s="66">
        <f t="shared" si="17"/>
        <v>46619</v>
      </c>
      <c r="I59" s="42">
        <f t="shared" si="18"/>
        <v>46619</v>
      </c>
      <c r="J59" s="50"/>
      <c r="L59" s="79">
        <v>38</v>
      </c>
      <c r="M59" s="66">
        <f t="shared" si="19"/>
        <v>46650</v>
      </c>
      <c r="N59" s="42">
        <f t="shared" si="11"/>
        <v>46650</v>
      </c>
      <c r="O59" s="50"/>
      <c r="Q59" s="80"/>
      <c r="R59" s="66">
        <f t="shared" si="20"/>
        <v>46680</v>
      </c>
      <c r="S59" s="42">
        <f t="shared" si="12"/>
        <v>46680</v>
      </c>
      <c r="T59" s="50"/>
      <c r="V59" s="80"/>
      <c r="W59" s="66">
        <f t="shared" si="21"/>
        <v>46711</v>
      </c>
      <c r="X59" s="42">
        <f t="shared" si="13"/>
        <v>46711</v>
      </c>
      <c r="Y59" s="50"/>
      <c r="AA59" s="79">
        <v>51</v>
      </c>
      <c r="AB59" s="66">
        <f t="shared" si="22"/>
        <v>46741</v>
      </c>
      <c r="AC59" s="42">
        <f t="shared" si="14"/>
        <v>46741</v>
      </c>
      <c r="AD59" s="50"/>
    </row>
    <row r="60" spans="2:30" ht="16.149999999999999" customHeight="1" x14ac:dyDescent="0.25">
      <c r="B60" s="80"/>
      <c r="C60" s="66">
        <f t="shared" si="15"/>
        <v>46589</v>
      </c>
      <c r="D60" s="42">
        <f t="shared" si="16"/>
        <v>46589</v>
      </c>
      <c r="E60" s="50"/>
      <c r="G60" s="80"/>
      <c r="H60" s="66">
        <f t="shared" si="17"/>
        <v>46620</v>
      </c>
      <c r="I60" s="42">
        <f t="shared" si="18"/>
        <v>46620</v>
      </c>
      <c r="J60" s="50"/>
      <c r="L60" s="80"/>
      <c r="M60" s="66">
        <f t="shared" si="19"/>
        <v>46651</v>
      </c>
      <c r="N60" s="42">
        <f t="shared" si="11"/>
        <v>46651</v>
      </c>
      <c r="O60" s="50"/>
      <c r="Q60" s="80"/>
      <c r="R60" s="66">
        <f t="shared" si="20"/>
        <v>46681</v>
      </c>
      <c r="S60" s="42">
        <f t="shared" si="12"/>
        <v>46681</v>
      </c>
      <c r="T60" s="50"/>
      <c r="V60" s="81"/>
      <c r="W60" s="66">
        <f t="shared" si="21"/>
        <v>46712</v>
      </c>
      <c r="X60" s="42">
        <f t="shared" si="13"/>
        <v>46712</v>
      </c>
      <c r="Y60" s="50"/>
      <c r="AA60" s="80"/>
      <c r="AB60" s="66">
        <f t="shared" si="22"/>
        <v>46742</v>
      </c>
      <c r="AC60" s="42">
        <f t="shared" si="14"/>
        <v>46742</v>
      </c>
      <c r="AD60" s="50"/>
    </row>
    <row r="61" spans="2:30" ht="16.149999999999999" customHeight="1" x14ac:dyDescent="0.25">
      <c r="B61" s="80"/>
      <c r="C61" s="66">
        <f t="shared" si="15"/>
        <v>46590</v>
      </c>
      <c r="D61" s="42">
        <f t="shared" si="16"/>
        <v>46590</v>
      </c>
      <c r="E61" s="50"/>
      <c r="G61" s="81"/>
      <c r="H61" s="66">
        <f t="shared" si="17"/>
        <v>46621</v>
      </c>
      <c r="I61" s="42">
        <f t="shared" si="18"/>
        <v>46621</v>
      </c>
      <c r="J61" s="50"/>
      <c r="L61" s="80"/>
      <c r="M61" s="66">
        <f t="shared" si="19"/>
        <v>46652</v>
      </c>
      <c r="N61" s="42">
        <f t="shared" si="11"/>
        <v>46652</v>
      </c>
      <c r="O61" s="50"/>
      <c r="Q61" s="80"/>
      <c r="R61" s="66">
        <f t="shared" si="20"/>
        <v>46682</v>
      </c>
      <c r="S61" s="42">
        <f t="shared" si="12"/>
        <v>46682</v>
      </c>
      <c r="T61" s="50"/>
      <c r="V61" s="79">
        <v>47</v>
      </c>
      <c r="W61" s="66">
        <f t="shared" si="21"/>
        <v>46713</v>
      </c>
      <c r="X61" s="42">
        <f t="shared" si="13"/>
        <v>46713</v>
      </c>
      <c r="Y61" s="50"/>
      <c r="AA61" s="80"/>
      <c r="AB61" s="66">
        <f t="shared" si="22"/>
        <v>46743</v>
      </c>
      <c r="AC61" s="42">
        <f t="shared" si="14"/>
        <v>46743</v>
      </c>
      <c r="AD61" s="50"/>
    </row>
    <row r="62" spans="2:30" ht="16.149999999999999" customHeight="1" x14ac:dyDescent="0.25">
      <c r="B62" s="80"/>
      <c r="C62" s="66">
        <f t="shared" si="15"/>
        <v>46591</v>
      </c>
      <c r="D62" s="42">
        <f t="shared" si="16"/>
        <v>46591</v>
      </c>
      <c r="E62" s="50"/>
      <c r="G62" s="79">
        <v>34</v>
      </c>
      <c r="H62" s="66">
        <f t="shared" si="17"/>
        <v>46622</v>
      </c>
      <c r="I62" s="42">
        <f t="shared" si="18"/>
        <v>46622</v>
      </c>
      <c r="J62" s="50"/>
      <c r="L62" s="80"/>
      <c r="M62" s="66">
        <f t="shared" si="19"/>
        <v>46653</v>
      </c>
      <c r="N62" s="42">
        <f t="shared" si="11"/>
        <v>46653</v>
      </c>
      <c r="O62" s="50"/>
      <c r="Q62" s="80"/>
      <c r="R62" s="66">
        <f t="shared" si="20"/>
        <v>46683</v>
      </c>
      <c r="S62" s="42">
        <f t="shared" si="12"/>
        <v>46683</v>
      </c>
      <c r="T62" s="50"/>
      <c r="V62" s="80"/>
      <c r="W62" s="66">
        <f t="shared" si="21"/>
        <v>46714</v>
      </c>
      <c r="X62" s="42">
        <f t="shared" si="13"/>
        <v>46714</v>
      </c>
      <c r="Y62" s="50"/>
      <c r="AA62" s="80"/>
      <c r="AB62" s="66">
        <f t="shared" si="22"/>
        <v>46744</v>
      </c>
      <c r="AC62" s="42">
        <f t="shared" si="14"/>
        <v>46744</v>
      </c>
      <c r="AD62" s="50"/>
    </row>
    <row r="63" spans="2:30" ht="16.149999999999999" customHeight="1" x14ac:dyDescent="0.25">
      <c r="B63" s="80"/>
      <c r="C63" s="66">
        <f t="shared" si="15"/>
        <v>46592</v>
      </c>
      <c r="D63" s="42">
        <f t="shared" si="16"/>
        <v>46592</v>
      </c>
      <c r="E63" s="50"/>
      <c r="G63" s="80"/>
      <c r="H63" s="66">
        <f t="shared" si="17"/>
        <v>46623</v>
      </c>
      <c r="I63" s="42">
        <f t="shared" si="18"/>
        <v>46623</v>
      </c>
      <c r="J63" s="50"/>
      <c r="L63" s="80"/>
      <c r="M63" s="66">
        <f t="shared" si="19"/>
        <v>46654</v>
      </c>
      <c r="N63" s="42">
        <f t="shared" si="11"/>
        <v>46654</v>
      </c>
      <c r="O63" s="50"/>
      <c r="Q63" s="81"/>
      <c r="R63" s="66">
        <f t="shared" si="20"/>
        <v>46684</v>
      </c>
      <c r="S63" s="42">
        <f t="shared" si="12"/>
        <v>46684</v>
      </c>
      <c r="T63" s="50"/>
      <c r="V63" s="80"/>
      <c r="W63" s="66">
        <f t="shared" si="21"/>
        <v>46715</v>
      </c>
      <c r="X63" s="42">
        <f t="shared" si="13"/>
        <v>46715</v>
      </c>
      <c r="Y63" s="50"/>
      <c r="AA63" s="80"/>
      <c r="AB63" s="66">
        <f t="shared" si="22"/>
        <v>46745</v>
      </c>
      <c r="AC63" s="42">
        <f t="shared" si="14"/>
        <v>46745</v>
      </c>
      <c r="AD63" s="50"/>
    </row>
    <row r="64" spans="2:30" ht="16.149999999999999" customHeight="1" x14ac:dyDescent="0.25">
      <c r="B64" s="81"/>
      <c r="C64" s="66">
        <f t="shared" si="15"/>
        <v>46593</v>
      </c>
      <c r="D64" s="42">
        <f t="shared" si="16"/>
        <v>46593</v>
      </c>
      <c r="E64" s="50"/>
      <c r="G64" s="80"/>
      <c r="H64" s="66">
        <f t="shared" si="17"/>
        <v>46624</v>
      </c>
      <c r="I64" s="42">
        <f t="shared" si="18"/>
        <v>46624</v>
      </c>
      <c r="J64" s="50"/>
      <c r="L64" s="80"/>
      <c r="M64" s="66">
        <f t="shared" si="19"/>
        <v>46655</v>
      </c>
      <c r="N64" s="42">
        <f t="shared" si="11"/>
        <v>46655</v>
      </c>
      <c r="O64" s="50"/>
      <c r="Q64" s="79">
        <v>43</v>
      </c>
      <c r="R64" s="66">
        <f t="shared" si="20"/>
        <v>46685</v>
      </c>
      <c r="S64" s="42">
        <f t="shared" si="12"/>
        <v>46685</v>
      </c>
      <c r="T64" s="50"/>
      <c r="V64" s="80"/>
      <c r="W64" s="66">
        <f t="shared" si="21"/>
        <v>46716</v>
      </c>
      <c r="X64" s="42">
        <f t="shared" si="13"/>
        <v>46716</v>
      </c>
      <c r="Y64" s="50"/>
      <c r="AA64" s="80"/>
      <c r="AB64" s="65">
        <f t="shared" si="22"/>
        <v>46746</v>
      </c>
      <c r="AC64" s="60">
        <f t="shared" si="14"/>
        <v>46746</v>
      </c>
      <c r="AD64" s="63" t="s">
        <v>77</v>
      </c>
    </row>
    <row r="65" spans="2:30" ht="16.149999999999999" customHeight="1" x14ac:dyDescent="0.25">
      <c r="B65" s="79">
        <v>30</v>
      </c>
      <c r="C65" s="66">
        <f t="shared" si="15"/>
        <v>46594</v>
      </c>
      <c r="D65" s="42">
        <f t="shared" si="16"/>
        <v>46594</v>
      </c>
      <c r="E65" s="50"/>
      <c r="G65" s="80"/>
      <c r="H65" s="66">
        <f t="shared" si="17"/>
        <v>46625</v>
      </c>
      <c r="I65" s="42">
        <f t="shared" si="18"/>
        <v>46625</v>
      </c>
      <c r="J65" s="50"/>
      <c r="L65" s="81"/>
      <c r="M65" s="66">
        <f t="shared" si="19"/>
        <v>46656</v>
      </c>
      <c r="N65" s="42">
        <f t="shared" si="11"/>
        <v>46656</v>
      </c>
      <c r="O65" s="50"/>
      <c r="Q65" s="80"/>
      <c r="R65" s="66">
        <f t="shared" si="20"/>
        <v>46686</v>
      </c>
      <c r="S65" s="42">
        <f t="shared" si="12"/>
        <v>46686</v>
      </c>
      <c r="T65" s="50"/>
      <c r="V65" s="80"/>
      <c r="W65" s="66">
        <f t="shared" si="21"/>
        <v>46717</v>
      </c>
      <c r="X65" s="42">
        <f t="shared" si="13"/>
        <v>46717</v>
      </c>
      <c r="Y65" s="50"/>
      <c r="AA65" s="81"/>
      <c r="AB65" s="65">
        <f t="shared" si="22"/>
        <v>46747</v>
      </c>
      <c r="AC65" s="60">
        <f t="shared" si="14"/>
        <v>46747</v>
      </c>
      <c r="AD65" s="63" t="s">
        <v>77</v>
      </c>
    </row>
    <row r="66" spans="2:30" ht="16.149999999999999" customHeight="1" x14ac:dyDescent="0.25">
      <c r="B66" s="80"/>
      <c r="C66" s="66">
        <f t="shared" si="15"/>
        <v>46595</v>
      </c>
      <c r="D66" s="42">
        <f t="shared" si="16"/>
        <v>46595</v>
      </c>
      <c r="E66" s="50"/>
      <c r="G66" s="80"/>
      <c r="H66" s="66">
        <f t="shared" si="17"/>
        <v>46626</v>
      </c>
      <c r="I66" s="42">
        <f t="shared" si="18"/>
        <v>46626</v>
      </c>
      <c r="J66" s="50"/>
      <c r="L66" s="79">
        <v>39</v>
      </c>
      <c r="M66" s="66">
        <f t="shared" si="19"/>
        <v>46657</v>
      </c>
      <c r="N66" s="42">
        <f t="shared" si="11"/>
        <v>46657</v>
      </c>
      <c r="O66" s="50"/>
      <c r="Q66" s="80"/>
      <c r="R66" s="66">
        <f t="shared" si="20"/>
        <v>46687</v>
      </c>
      <c r="S66" s="42">
        <f t="shared" si="12"/>
        <v>46687</v>
      </c>
      <c r="T66" s="50"/>
      <c r="V66" s="80"/>
      <c r="W66" s="66">
        <f t="shared" si="21"/>
        <v>46718</v>
      </c>
      <c r="X66" s="42">
        <f t="shared" si="13"/>
        <v>46718</v>
      </c>
      <c r="Y66" s="50"/>
      <c r="AA66" s="79">
        <v>52</v>
      </c>
      <c r="AB66" s="66">
        <f t="shared" si="22"/>
        <v>46748</v>
      </c>
      <c r="AC66" s="42">
        <f t="shared" si="14"/>
        <v>46748</v>
      </c>
      <c r="AD66" s="50"/>
    </row>
    <row r="67" spans="2:30" ht="16.149999999999999" customHeight="1" x14ac:dyDescent="0.25">
      <c r="B67" s="80"/>
      <c r="C67" s="66">
        <f t="shared" si="15"/>
        <v>46596</v>
      </c>
      <c r="D67" s="42">
        <f t="shared" si="16"/>
        <v>46596</v>
      </c>
      <c r="E67" s="50"/>
      <c r="G67" s="80"/>
      <c r="H67" s="66">
        <f t="shared" si="17"/>
        <v>46627</v>
      </c>
      <c r="I67" s="42">
        <f t="shared" si="18"/>
        <v>46627</v>
      </c>
      <c r="J67" s="50"/>
      <c r="L67" s="80"/>
      <c r="M67" s="66">
        <f t="shared" si="19"/>
        <v>46658</v>
      </c>
      <c r="N67" s="42">
        <f t="shared" si="11"/>
        <v>46658</v>
      </c>
      <c r="O67" s="50"/>
      <c r="Q67" s="80"/>
      <c r="R67" s="66">
        <f t="shared" si="20"/>
        <v>46688</v>
      </c>
      <c r="S67" s="42">
        <f t="shared" si="12"/>
        <v>46688</v>
      </c>
      <c r="T67" s="50"/>
      <c r="V67" s="81"/>
      <c r="W67" s="66">
        <f t="shared" si="21"/>
        <v>46719</v>
      </c>
      <c r="X67" s="42">
        <f t="shared" si="13"/>
        <v>46719</v>
      </c>
      <c r="Y67" s="50"/>
      <c r="AA67" s="80"/>
      <c r="AB67" s="66">
        <f t="shared" si="22"/>
        <v>46749</v>
      </c>
      <c r="AC67" s="42">
        <f t="shared" si="14"/>
        <v>46749</v>
      </c>
      <c r="AD67" s="50"/>
    </row>
    <row r="68" spans="2:30" ht="16.149999999999999" customHeight="1" x14ac:dyDescent="0.25">
      <c r="B68" s="80"/>
      <c r="C68" s="66">
        <f t="shared" si="15"/>
        <v>46597</v>
      </c>
      <c r="D68" s="42">
        <f t="shared" si="16"/>
        <v>46597</v>
      </c>
      <c r="E68" s="50"/>
      <c r="G68" s="81"/>
      <c r="H68" s="66">
        <f t="shared" si="17"/>
        <v>46628</v>
      </c>
      <c r="I68" s="42">
        <f t="shared" si="18"/>
        <v>46628</v>
      </c>
      <c r="J68" s="50"/>
      <c r="L68" s="80"/>
      <c r="M68" s="66">
        <f t="shared" si="19"/>
        <v>46659</v>
      </c>
      <c r="N68" s="42">
        <f t="shared" si="11"/>
        <v>46659</v>
      </c>
      <c r="O68" s="50"/>
      <c r="Q68" s="80"/>
      <c r="R68" s="66">
        <f t="shared" si="20"/>
        <v>46689</v>
      </c>
      <c r="S68" s="42">
        <f t="shared" si="12"/>
        <v>46689</v>
      </c>
      <c r="T68" s="50"/>
      <c r="V68" s="79">
        <v>48</v>
      </c>
      <c r="W68" s="66">
        <f t="shared" si="21"/>
        <v>46720</v>
      </c>
      <c r="X68" s="42">
        <f t="shared" si="13"/>
        <v>46720</v>
      </c>
      <c r="Y68" s="50"/>
      <c r="AA68" s="80"/>
      <c r="AB68" s="66">
        <f t="shared" si="22"/>
        <v>46750</v>
      </c>
      <c r="AC68" s="42">
        <f t="shared" si="14"/>
        <v>46750</v>
      </c>
      <c r="AD68" s="50"/>
    </row>
    <row r="69" spans="2:30" ht="16.149999999999999" customHeight="1" x14ac:dyDescent="0.25">
      <c r="B69" s="80"/>
      <c r="C69" s="66">
        <f t="shared" si="15"/>
        <v>46598</v>
      </c>
      <c r="D69" s="42">
        <f t="shared" si="16"/>
        <v>46598</v>
      </c>
      <c r="E69" s="50"/>
      <c r="G69" s="79">
        <v>35</v>
      </c>
      <c r="H69" s="66">
        <f t="shared" si="17"/>
        <v>46629</v>
      </c>
      <c r="I69" s="42">
        <f t="shared" si="18"/>
        <v>46629</v>
      </c>
      <c r="J69" s="50"/>
      <c r="L69" s="81"/>
      <c r="M69" s="66">
        <f t="shared" si="19"/>
        <v>46660</v>
      </c>
      <c r="N69" s="42">
        <f t="shared" si="11"/>
        <v>46660</v>
      </c>
      <c r="O69" s="50"/>
      <c r="Q69" s="80"/>
      <c r="R69" s="66">
        <f t="shared" si="20"/>
        <v>46690</v>
      </c>
      <c r="S69" s="42">
        <f t="shared" si="12"/>
        <v>46690</v>
      </c>
      <c r="T69" s="50"/>
      <c r="V69" s="81"/>
      <c r="W69" s="66">
        <f t="shared" si="21"/>
        <v>46721</v>
      </c>
      <c r="X69" s="42">
        <f t="shared" si="13"/>
        <v>46721</v>
      </c>
      <c r="Y69" s="50"/>
      <c r="AA69" s="80"/>
      <c r="AB69" s="66">
        <f t="shared" si="22"/>
        <v>46751</v>
      </c>
      <c r="AC69" s="42">
        <f t="shared" si="14"/>
        <v>46751</v>
      </c>
      <c r="AD69" s="50"/>
    </row>
    <row r="70" spans="2:30" ht="16.149999999999999" customHeight="1" x14ac:dyDescent="0.25">
      <c r="B70" s="81"/>
      <c r="C70" s="66">
        <f t="shared" si="15"/>
        <v>46599</v>
      </c>
      <c r="D70" s="42">
        <f t="shared" si="16"/>
        <v>46599</v>
      </c>
      <c r="E70" s="50"/>
      <c r="G70" s="81"/>
      <c r="H70" s="66">
        <f t="shared" si="17"/>
        <v>46630</v>
      </c>
      <c r="I70" s="42">
        <f t="shared" si="18"/>
        <v>46630</v>
      </c>
      <c r="J70" s="50"/>
      <c r="L70" s="45"/>
      <c r="Q70" s="81"/>
      <c r="R70" s="66">
        <f t="shared" si="20"/>
        <v>46691</v>
      </c>
      <c r="S70" s="42">
        <f t="shared" si="12"/>
        <v>46691</v>
      </c>
      <c r="T70" s="50"/>
      <c r="V70" s="45"/>
      <c r="W70" s="43"/>
      <c r="X70" s="44"/>
      <c r="AA70" s="81"/>
      <c r="AB70" s="66">
        <f t="shared" si="22"/>
        <v>46752</v>
      </c>
      <c r="AC70" s="42">
        <f t="shared" si="14"/>
        <v>46752</v>
      </c>
      <c r="AD70" s="50"/>
    </row>
    <row r="71" spans="2:30" x14ac:dyDescent="0.25">
      <c r="B71" s="45"/>
      <c r="C71" s="43"/>
      <c r="D71" s="44"/>
      <c r="G71" s="45"/>
      <c r="H71" s="43"/>
      <c r="I71" s="44"/>
      <c r="L71" s="45"/>
      <c r="M71" s="43"/>
      <c r="N71" s="44"/>
      <c r="Q71" s="45"/>
      <c r="R71" s="43"/>
      <c r="S71" s="44"/>
      <c r="V71" s="45"/>
      <c r="W71" s="43"/>
      <c r="X71" s="44"/>
      <c r="AA71" s="45"/>
      <c r="AB71" s="43"/>
      <c r="AC71" s="44"/>
    </row>
    <row r="72" spans="2:30" x14ac:dyDescent="0.25">
      <c r="B72" s="45"/>
      <c r="C72" s="43"/>
      <c r="D72" s="44"/>
      <c r="G72" s="45"/>
      <c r="H72" s="43"/>
      <c r="I72" s="44"/>
      <c r="L72" s="45"/>
      <c r="M72" s="43"/>
      <c r="N72" s="44"/>
      <c r="Q72" s="45"/>
      <c r="R72" s="43"/>
      <c r="S72" s="44"/>
      <c r="V72" s="45"/>
      <c r="W72" s="43"/>
      <c r="X72" s="44"/>
      <c r="AA72" s="45"/>
      <c r="AB72" s="43"/>
      <c r="AC72" s="44"/>
    </row>
    <row r="73" spans="2:30" x14ac:dyDescent="0.25">
      <c r="B73" s="45"/>
      <c r="C73" s="43"/>
      <c r="D73" s="44"/>
      <c r="G73" s="45"/>
      <c r="H73" s="43"/>
      <c r="I73" s="44"/>
      <c r="L73" s="45"/>
      <c r="M73" s="43"/>
      <c r="N73" s="44"/>
      <c r="Q73" s="45"/>
      <c r="R73" s="43"/>
      <c r="S73" s="44"/>
      <c r="V73" s="45"/>
      <c r="W73" s="43"/>
      <c r="X73" s="44"/>
      <c r="AA73" s="45"/>
      <c r="AB73" s="43"/>
      <c r="AC73" s="44"/>
    </row>
    <row r="74" spans="2:30" x14ac:dyDescent="0.25">
      <c r="B74" s="45"/>
      <c r="C74" s="43"/>
      <c r="D74" s="44"/>
      <c r="G74" s="45"/>
      <c r="H74" s="43"/>
      <c r="I74" s="44"/>
      <c r="L74" s="45"/>
      <c r="M74" s="43"/>
      <c r="N74" s="44"/>
      <c r="Q74" s="45"/>
      <c r="R74" s="43"/>
      <c r="S74" s="44"/>
      <c r="V74" s="45"/>
      <c r="W74" s="43"/>
      <c r="X74" s="44"/>
      <c r="AA74" s="45"/>
      <c r="AB74" s="43"/>
      <c r="AC74" s="44"/>
    </row>
    <row r="75" spans="2:30" x14ac:dyDescent="0.25">
      <c r="M75" s="43"/>
      <c r="N75" s="44"/>
    </row>
  </sheetData>
  <sheetProtection selectLockedCells="1"/>
  <mergeCells count="88">
    <mergeCell ref="AA40:AA44"/>
    <mergeCell ref="AA45:AA51"/>
    <mergeCell ref="AA52:AA58"/>
    <mergeCell ref="AA59:AA65"/>
    <mergeCell ref="AA66:AA70"/>
    <mergeCell ref="V40:V46"/>
    <mergeCell ref="V47:V53"/>
    <mergeCell ref="V54:V60"/>
    <mergeCell ref="V68:V69"/>
    <mergeCell ref="V61:V67"/>
    <mergeCell ref="Q40:Q42"/>
    <mergeCell ref="Q43:Q49"/>
    <mergeCell ref="Q50:Q56"/>
    <mergeCell ref="Q57:Q63"/>
    <mergeCell ref="Q64:Q70"/>
    <mergeCell ref="G69:G70"/>
    <mergeCell ref="L40:L44"/>
    <mergeCell ref="L45:L51"/>
    <mergeCell ref="L52:L58"/>
    <mergeCell ref="L59:L65"/>
    <mergeCell ref="L66:L69"/>
    <mergeCell ref="G41:G47"/>
    <mergeCell ref="G48:G54"/>
    <mergeCell ref="G55:G61"/>
    <mergeCell ref="G62:G68"/>
    <mergeCell ref="AA5:AA10"/>
    <mergeCell ref="AA11:AA17"/>
    <mergeCell ref="AA18:AA24"/>
    <mergeCell ref="AA25:AA31"/>
    <mergeCell ref="AA32:AA34"/>
    <mergeCell ref="Q23:Q29"/>
    <mergeCell ref="Q30:Q34"/>
    <mergeCell ref="V5:V6"/>
    <mergeCell ref="V7:V13"/>
    <mergeCell ref="V14:V20"/>
    <mergeCell ref="V21:V27"/>
    <mergeCell ref="V28:V34"/>
    <mergeCell ref="B40:B43"/>
    <mergeCell ref="B44:B50"/>
    <mergeCell ref="B51:B57"/>
    <mergeCell ref="B58:B64"/>
    <mergeCell ref="B65:B70"/>
    <mergeCell ref="AA2:AD2"/>
    <mergeCell ref="AA38:AD38"/>
    <mergeCell ref="AA37:AD37"/>
    <mergeCell ref="L36:AD36"/>
    <mergeCell ref="B38:E38"/>
    <mergeCell ref="G38:J38"/>
    <mergeCell ref="L38:O38"/>
    <mergeCell ref="Q38:T38"/>
    <mergeCell ref="V38:Y38"/>
    <mergeCell ref="L2:O2"/>
    <mergeCell ref="Q2:T2"/>
    <mergeCell ref="V2:Y2"/>
    <mergeCell ref="B37:E37"/>
    <mergeCell ref="G37:J37"/>
    <mergeCell ref="L37:O37"/>
    <mergeCell ref="Q37:T37"/>
    <mergeCell ref="V37:Y37"/>
    <mergeCell ref="L3:O3"/>
    <mergeCell ref="AA3:AD3"/>
    <mergeCell ref="V3:Y3"/>
    <mergeCell ref="G3:J3"/>
    <mergeCell ref="Q3:T3"/>
    <mergeCell ref="G19:G25"/>
    <mergeCell ref="G26:G32"/>
    <mergeCell ref="L5:L11"/>
    <mergeCell ref="L12:L18"/>
    <mergeCell ref="L19:L25"/>
    <mergeCell ref="L26:L32"/>
    <mergeCell ref="L33:L35"/>
    <mergeCell ref="Q5:Q8"/>
    <mergeCell ref="Q9:Q15"/>
    <mergeCell ref="Q16:Q22"/>
    <mergeCell ref="B36:E36"/>
    <mergeCell ref="F36:J36"/>
    <mergeCell ref="B1:E1"/>
    <mergeCell ref="G1:J1"/>
    <mergeCell ref="B3:E3"/>
    <mergeCell ref="B2:E2"/>
    <mergeCell ref="G2:J2"/>
    <mergeCell ref="B8:B14"/>
    <mergeCell ref="B15:B21"/>
    <mergeCell ref="B22:B28"/>
    <mergeCell ref="B29:B35"/>
    <mergeCell ref="B5:B7"/>
    <mergeCell ref="G5:G11"/>
    <mergeCell ref="G12:G18"/>
  </mergeCells>
  <conditionalFormatting sqref="C5:D5 C6:E35">
    <cfRule type="expression" dxfId="39" priority="58">
      <formula>WEEKDAY($C5,2)=6</formula>
    </cfRule>
    <cfRule type="expression" dxfId="38" priority="56">
      <formula>WEEKDAY($C5,2)=7</formula>
    </cfRule>
  </conditionalFormatting>
  <conditionalFormatting sqref="C40:E70">
    <cfRule type="expression" dxfId="35" priority="38">
      <formula>WEEKDAY($C40,2)=7</formula>
    </cfRule>
    <cfRule type="expression" dxfId="34" priority="39">
      <formula>WEEKDAY($C40,2)=6</formula>
    </cfRule>
  </conditionalFormatting>
  <conditionalFormatting sqref="E5">
    <cfRule type="expression" dxfId="33" priority="2">
      <formula>WEEKDAY($R5,2)=7</formula>
    </cfRule>
    <cfRule type="expression" dxfId="32" priority="3">
      <formula>WEEKDAY($R5,2)=6</formula>
    </cfRule>
  </conditionalFormatting>
  <conditionalFormatting sqref="H5:J32">
    <cfRule type="expression" dxfId="30" priority="40">
      <formula>WEEKDAY($H5,2)=7</formula>
    </cfRule>
    <cfRule type="expression" dxfId="29" priority="44">
      <formula>WEEKDAY($H5,2)=6</formula>
    </cfRule>
  </conditionalFormatting>
  <conditionalFormatting sqref="H40:J70">
    <cfRule type="expression" dxfId="28" priority="28">
      <formula>WEEKDAY($H40,2)=6</formula>
    </cfRule>
    <cfRule type="expression" dxfId="26" priority="27">
      <formula>WEEKDAY($H40,2)=7</formula>
    </cfRule>
  </conditionalFormatting>
  <conditionalFormatting sqref="M5:O35">
    <cfRule type="expression" dxfId="24" priority="25">
      <formula>WEEKDAY($M5,2)=6</formula>
    </cfRule>
    <cfRule type="expression" dxfId="23" priority="26">
      <formula>WEEKDAY($M5,2)=7</formula>
    </cfRule>
  </conditionalFormatting>
  <conditionalFormatting sqref="M40:O69">
    <cfRule type="expression" dxfId="21" priority="54">
      <formula>WEEKDAY($M40,2)=7</formula>
    </cfRule>
    <cfRule type="expression" dxfId="20" priority="55">
      <formula>WEEKDAY($M40,2)=6</formula>
    </cfRule>
  </conditionalFormatting>
  <conditionalFormatting sqref="R5:T34">
    <cfRule type="expression" dxfId="18" priority="51">
      <formula>WEEKDAY($R5,2)=7</formula>
    </cfRule>
    <cfRule type="expression" dxfId="17" priority="52">
      <formula>WEEKDAY($R5,2)=6</formula>
    </cfRule>
  </conditionalFormatting>
  <conditionalFormatting sqref="R40:T70">
    <cfRule type="expression" dxfId="16" priority="36">
      <formula>WEEKDAY($R40,2)=6</formula>
    </cfRule>
    <cfRule type="expression" dxfId="15" priority="35">
      <formula>WEEKDAY($R40,2)=7</formula>
    </cfRule>
  </conditionalFormatting>
  <conditionalFormatting sqref="W5:Y34 W7:W35 X35:Y35">
    <cfRule type="expression" dxfId="12" priority="48">
      <formula>WEEKDAY($W5,2)=7</formula>
    </cfRule>
    <cfRule type="expression" dxfId="11" priority="50">
      <formula>WEEKDAY($W5,2)=6</formula>
    </cfRule>
  </conditionalFormatting>
  <conditionalFormatting sqref="W40:Y69">
    <cfRule type="expression" dxfId="10" priority="32">
      <formula>WEEKDAY($W40,2)=7</formula>
    </cfRule>
    <cfRule type="expression" dxfId="9" priority="34">
      <formula>WEEKDAY($W40,2)=6</formula>
    </cfRule>
  </conditionalFormatting>
  <conditionalFormatting sqref="AB5:AD34">
    <cfRule type="expression" dxfId="7" priority="46">
      <formula>WEEKDAY($AB5,2)=7</formula>
    </cfRule>
    <cfRule type="expression" dxfId="6" priority="47">
      <formula>WEEKDAY($AB5,2)=6</formula>
    </cfRule>
  </conditionalFormatting>
  <conditionalFormatting sqref="AB40:AD70">
    <cfRule type="expression" dxfId="3" priority="30">
      <formula>WEEKDAY($AB40,2)=7</formula>
    </cfRule>
    <cfRule type="expression" dxfId="2" priority="31">
      <formula>WEEKDAY($AB40,2)=6</formula>
    </cfRule>
  </conditionalFormatting>
  <pageMargins left="0.2" right="0.12" top="0.17" bottom="0.21" header="0.36" footer="0.14000000000000001"/>
  <pageSetup paperSize="9" scale="98" fitToWidth="0" fitToHeight="0" orientation="landscape" verticalDpi="0" r:id="rId1"/>
  <rowBreaks count="1" manualBreakCount="1">
    <brk id="35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2B5FA51-7478-4464-A052-A0B13CE08253}">
            <xm:f>MATCH(C5,Feiertage!$B:$B,0)&gt;0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C5:E35</xm:sqref>
        </x14:conditionalFormatting>
        <x14:conditionalFormatting xmlns:xm="http://schemas.microsoft.com/office/excel/2006/main">
          <x14:cfRule type="expression" priority="20" id="{98E701B9-54A6-47B1-98D1-F17E3552E6E6}">
            <xm:f>MATCH(C40,Feiertage!$B:$B,0)&gt;0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C40:E70</xm:sqref>
        </x14:conditionalFormatting>
        <x14:conditionalFormatting xmlns:xm="http://schemas.microsoft.com/office/excel/2006/main">
          <x14:cfRule type="expression" priority="24" id="{1A4AFB18-A049-4061-B563-1C8742E9F5BC}">
            <xm:f>MATCH(H5,Feiertage!$B:$B,0)&gt;0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H5:J32</xm:sqref>
        </x14:conditionalFormatting>
        <x14:conditionalFormatting xmlns:xm="http://schemas.microsoft.com/office/excel/2006/main">
          <x14:cfRule type="expression" priority="19" id="{0F2B092A-08E7-4351-98DB-E134B4BBF8D8}">
            <xm:f>MATCH(H40,Feiertage!$B:$B,0)&gt;0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H40:J70</xm:sqref>
        </x14:conditionalFormatting>
        <x14:conditionalFormatting xmlns:xm="http://schemas.microsoft.com/office/excel/2006/main">
          <x14:cfRule type="expression" priority="23" id="{606F67E8-218A-4968-AF0E-73BBB47F96FE}">
            <xm:f>MATCH(M5,Feiertage!$B:$B,0)&gt;0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M5:O35</xm:sqref>
        </x14:conditionalFormatting>
        <x14:conditionalFormatting xmlns:xm="http://schemas.microsoft.com/office/excel/2006/main">
          <x14:cfRule type="expression" priority="18" id="{0F05AD48-207F-4B40-8329-B0A3D906E6DB}">
            <xm:f>MATCH(M40,Feiertage!$B:$B,0)&gt;0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M40:O69</xm:sqref>
        </x14:conditionalFormatting>
        <x14:conditionalFormatting xmlns:xm="http://schemas.microsoft.com/office/excel/2006/main">
          <x14:cfRule type="expression" priority="22" id="{F2078016-008C-4C2E-AB02-389F89DABE83}">
            <xm:f>MATCH(R5,Feiertage!$B:$B,0)&gt;0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R5:T34</xm:sqref>
        </x14:conditionalFormatting>
        <x14:conditionalFormatting xmlns:xm="http://schemas.microsoft.com/office/excel/2006/main">
          <x14:cfRule type="expression" priority="17" id="{89015953-32C9-4442-AE33-BB5B569A5EC9}">
            <xm:f>MATCH(R40,Feiertage!$B:$B,0)&gt;0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R40:T70</xm:sqref>
        </x14:conditionalFormatting>
        <x14:conditionalFormatting xmlns:xm="http://schemas.microsoft.com/office/excel/2006/main">
          <x14:cfRule type="expression" priority="21" id="{3D3D9148-2CAB-4FC2-873F-83E84C85D954}">
            <xm:f>MATCH(W5,Feiertage!$B:$B,0)&gt;0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W5:Y34 W7:W35 X35:Y35</xm:sqref>
        </x14:conditionalFormatting>
        <x14:conditionalFormatting xmlns:xm="http://schemas.microsoft.com/office/excel/2006/main">
          <x14:cfRule type="expression" priority="16" id="{D2368165-2006-415D-B821-0308C3D1D418}">
            <xm:f>MATCH(W40,Feiertage!$B:$B,0)&gt;0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W40:Y69</xm:sqref>
        </x14:conditionalFormatting>
        <x14:conditionalFormatting xmlns:xm="http://schemas.microsoft.com/office/excel/2006/main">
          <x14:cfRule type="expression" priority="14" id="{D3EDAA5D-F2CA-40B8-B5F5-223F9D0159A3}">
            <xm:f>MATCH(AB5,Feiertage!$B:$B,0)&gt;0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AB5:AD34</xm:sqref>
        </x14:conditionalFormatting>
        <x14:conditionalFormatting xmlns:xm="http://schemas.microsoft.com/office/excel/2006/main">
          <x14:cfRule type="expression" priority="15" id="{180D736F-AFB8-44EC-91F2-E13A8325255C}">
            <xm:f>MATCH(AB40,Feiertage!$B:$B,0)&gt;0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AB40:AD70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B589E-7426-4D83-B944-3283D1325565}">
          <x14:formula1>
            <xm:f>Tabelle2!$A$2:$A$13</xm:f>
          </x14:formula1>
          <xm:sqref>B3:B4 AA3:AA4 L3:L4 Q3:Q4 V3:V4 G3:G4 B38:B39 AA38:AA39 L38:L39 Q38:Q39 V38:V39 G38:G39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2035-85A6-4881-AD05-E7DFC9006A13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J15" sqref="J15"/>
    </sheetView>
  </sheetViews>
  <sheetFormatPr baseColWidth="10" defaultColWidth="11.42578125" defaultRowHeight="16.5" x14ac:dyDescent="0.3"/>
  <cols>
    <col min="1" max="1" width="14.42578125" style="38" customWidth="1"/>
    <col min="2" max="2" width="12.7109375" style="39" hidden="1" customWidth="1"/>
    <col min="3" max="3" width="6.85546875" style="39" customWidth="1"/>
    <col min="4" max="4" width="18.7109375" style="40" customWidth="1"/>
    <col min="5" max="5" width="43.28515625" style="41" bestFit="1" customWidth="1"/>
    <col min="6" max="6" width="14.28515625" style="41" customWidth="1"/>
    <col min="7" max="7" width="13" style="18" hidden="1" customWidth="1"/>
    <col min="8" max="8" width="3.28515625" style="18" customWidth="1"/>
    <col min="9" max="9" width="7.5703125" style="18" customWidth="1"/>
    <col min="10" max="10" width="11.42578125" style="18"/>
    <col min="11" max="11" width="4.28515625" style="18" customWidth="1"/>
    <col min="12" max="12" width="3.28515625" style="18" customWidth="1"/>
    <col min="13" max="13" width="11.42578125" style="18" customWidth="1"/>
    <col min="14" max="14" width="11.5703125" style="18" hidden="1" customWidth="1"/>
    <col min="15" max="16" width="16.85546875" style="18" hidden="1" customWidth="1"/>
    <col min="17" max="17" width="11.42578125" style="18" hidden="1" customWidth="1"/>
    <col min="18" max="18" width="7.5703125" style="18" customWidth="1"/>
    <col min="19" max="19" width="11.42578125" style="18"/>
    <col min="20" max="20" width="3.28515625" style="18" customWidth="1"/>
    <col min="21" max="16384" width="11.42578125" style="18"/>
  </cols>
  <sheetData>
    <row r="1" spans="1:20" s="7" customFormat="1" ht="50.45" customHeight="1" thickTop="1" thickBot="1" x14ac:dyDescent="0.25">
      <c r="A1" s="2" t="s">
        <v>12</v>
      </c>
      <c r="B1" s="3" t="s">
        <v>13</v>
      </c>
      <c r="C1" s="3" t="s">
        <v>14</v>
      </c>
      <c r="D1" s="4" t="s">
        <v>15</v>
      </c>
      <c r="E1" s="4" t="s">
        <v>16</v>
      </c>
      <c r="F1" s="5" t="s">
        <v>17</v>
      </c>
      <c r="G1" s="6" t="s">
        <v>18</v>
      </c>
      <c r="I1" s="8" t="s">
        <v>19</v>
      </c>
      <c r="J1" s="82" t="s">
        <v>20</v>
      </c>
      <c r="K1" s="82"/>
      <c r="N1" s="9">
        <v>2027</v>
      </c>
      <c r="O1" s="10">
        <f>DATE($N$1,3,28)+MOD(24-MOD($N$1,19)*10.63,29)-MOD(TRUNC($N$1*5/4)+MOD(24-MOD($N$1,19)*10.63,29)+1,7)</f>
        <v>46474</v>
      </c>
      <c r="P1" s="10">
        <f>DATEVALUE("25.12."&amp;$N$1)</f>
        <v>46746</v>
      </c>
      <c r="R1" s="8" t="s">
        <v>21</v>
      </c>
      <c r="S1" s="83" t="s">
        <v>22</v>
      </c>
      <c r="T1" s="83"/>
    </row>
    <row r="2" spans="1:20" ht="20.100000000000001" customHeight="1" thickTop="1" x14ac:dyDescent="0.3">
      <c r="A2" s="11">
        <f>DATEVALUE("01.01."&amp;$N$1)</f>
        <v>46388</v>
      </c>
      <c r="B2" s="12">
        <f t="shared" ref="B2:B51" si="0">IF(D2="x",A2,"")</f>
        <v>46388</v>
      </c>
      <c r="C2" s="13">
        <f t="shared" ref="C2:C51" si="1">IF(D2="x",A2,"")</f>
        <v>46388</v>
      </c>
      <c r="D2" s="14" t="s">
        <v>23</v>
      </c>
      <c r="E2" s="15" t="s">
        <v>24</v>
      </c>
      <c r="F2" s="16" t="s">
        <v>25</v>
      </c>
      <c r="G2" s="17" t="s">
        <v>26</v>
      </c>
    </row>
    <row r="3" spans="1:20" ht="20.100000000000001" customHeight="1" x14ac:dyDescent="0.3">
      <c r="A3" s="19">
        <f>DATEVALUE("02.01."&amp;$N$1)</f>
        <v>46389</v>
      </c>
      <c r="B3" s="20" t="str">
        <f t="shared" si="0"/>
        <v/>
      </c>
      <c r="C3" s="21" t="str">
        <f t="shared" si="1"/>
        <v/>
      </c>
      <c r="D3" s="22"/>
      <c r="E3" s="23" t="s">
        <v>27</v>
      </c>
      <c r="F3" s="24" t="s">
        <v>28</v>
      </c>
      <c r="G3" s="25" t="s">
        <v>26</v>
      </c>
      <c r="I3" s="18" t="str">
        <f t="shared" ref="I3:I44" ca="1" si="2">IF(B3=MONTH(TODAY()),E3,"")</f>
        <v/>
      </c>
    </row>
    <row r="4" spans="1:20" ht="20.100000000000001" customHeight="1" x14ac:dyDescent="0.3">
      <c r="A4" s="19">
        <f>DATEVALUE("06.01."&amp;$N$1)</f>
        <v>46393</v>
      </c>
      <c r="B4" s="20" t="str">
        <f t="shared" si="0"/>
        <v/>
      </c>
      <c r="C4" s="21" t="str">
        <f t="shared" si="1"/>
        <v/>
      </c>
      <c r="D4" s="22"/>
      <c r="E4" s="23" t="s">
        <v>29</v>
      </c>
      <c r="F4" s="24" t="s">
        <v>25</v>
      </c>
      <c r="G4" s="25" t="s">
        <v>26</v>
      </c>
      <c r="I4" s="18" t="str">
        <f t="shared" ca="1" si="2"/>
        <v/>
      </c>
    </row>
    <row r="5" spans="1:20" ht="20.100000000000001" customHeight="1" x14ac:dyDescent="0.3">
      <c r="A5" s="19">
        <f>DATEVALUE("08.03."&amp;$N$1)</f>
        <v>46454</v>
      </c>
      <c r="B5" s="20" t="str">
        <f t="shared" si="0"/>
        <v/>
      </c>
      <c r="C5" s="21" t="str">
        <f t="shared" si="1"/>
        <v/>
      </c>
      <c r="D5" s="22"/>
      <c r="E5" s="23" t="s">
        <v>30</v>
      </c>
      <c r="F5" s="24" t="s">
        <v>31</v>
      </c>
      <c r="G5" s="25" t="s">
        <v>26</v>
      </c>
      <c r="I5" s="18" t="str">
        <f t="shared" ca="1" si="2"/>
        <v/>
      </c>
    </row>
    <row r="6" spans="1:20" ht="20.100000000000001" customHeight="1" x14ac:dyDescent="0.3">
      <c r="A6" s="19">
        <f>DATEVALUE("19.03."&amp;$N$1)</f>
        <v>46465</v>
      </c>
      <c r="B6" s="20" t="str">
        <f t="shared" si="0"/>
        <v/>
      </c>
      <c r="C6" s="21" t="str">
        <f t="shared" si="1"/>
        <v/>
      </c>
      <c r="D6" s="22"/>
      <c r="E6" s="23" t="s">
        <v>32</v>
      </c>
      <c r="F6" s="24" t="s">
        <v>28</v>
      </c>
      <c r="G6" s="25" t="s">
        <v>26</v>
      </c>
      <c r="I6" s="18" t="str">
        <f t="shared" ca="1" si="2"/>
        <v/>
      </c>
    </row>
    <row r="7" spans="1:20" ht="20.100000000000001" customHeight="1" x14ac:dyDescent="0.3">
      <c r="A7" s="19">
        <f>$O$1-2</f>
        <v>46472</v>
      </c>
      <c r="B7" s="20">
        <f t="shared" si="0"/>
        <v>46472</v>
      </c>
      <c r="C7" s="21">
        <f t="shared" si="1"/>
        <v>46472</v>
      </c>
      <c r="D7" s="22" t="s">
        <v>23</v>
      </c>
      <c r="E7" s="23" t="s">
        <v>33</v>
      </c>
      <c r="F7" s="24" t="s">
        <v>34</v>
      </c>
      <c r="G7" s="25" t="s">
        <v>26</v>
      </c>
      <c r="I7" s="18" t="str">
        <f t="shared" ca="1" si="2"/>
        <v/>
      </c>
    </row>
    <row r="8" spans="1:20" ht="20.100000000000001" customHeight="1" x14ac:dyDescent="0.3">
      <c r="A8" s="19">
        <f>DATE($N$1,3,28)+MOD(24-MOD($N$1,19)*10.63,29)-MOD(TRUNC($N$1*5/4)+MOD(24-MOD($N$1,19)*10.63,29)+1,7)</f>
        <v>46474</v>
      </c>
      <c r="B8" s="20" t="str">
        <f t="shared" si="0"/>
        <v/>
      </c>
      <c r="C8" s="21" t="str">
        <f t="shared" si="1"/>
        <v/>
      </c>
      <c r="D8" s="22"/>
      <c r="E8" s="23" t="s">
        <v>35</v>
      </c>
      <c r="F8" s="24" t="s">
        <v>25</v>
      </c>
      <c r="G8" s="25" t="s">
        <v>26</v>
      </c>
      <c r="I8" s="18" t="str">
        <f t="shared" ca="1" si="2"/>
        <v/>
      </c>
    </row>
    <row r="9" spans="1:20" ht="20.100000000000001" customHeight="1" x14ac:dyDescent="0.3">
      <c r="A9" s="19">
        <f>$O$1+1</f>
        <v>46475</v>
      </c>
      <c r="B9" s="20">
        <f t="shared" si="0"/>
        <v>46475</v>
      </c>
      <c r="C9" s="21">
        <f t="shared" si="1"/>
        <v>46475</v>
      </c>
      <c r="D9" s="22" t="s">
        <v>23</v>
      </c>
      <c r="E9" s="23" t="s">
        <v>36</v>
      </c>
      <c r="F9" s="24" t="s">
        <v>37</v>
      </c>
      <c r="G9" s="25" t="s">
        <v>26</v>
      </c>
      <c r="I9" s="18" t="str">
        <f t="shared" ca="1" si="2"/>
        <v/>
      </c>
    </row>
    <row r="10" spans="1:20" ht="20.100000000000001" customHeight="1" x14ac:dyDescent="0.3">
      <c r="A10" s="19">
        <f>TRUNC(((4&amp;-$N$1)+1)/7)*7+5+(DAY($O$1-3)&lt;8)*7</f>
        <v>46478</v>
      </c>
      <c r="B10" s="20" t="str">
        <f t="shared" si="0"/>
        <v/>
      </c>
      <c r="C10" s="21" t="str">
        <f t="shared" si="1"/>
        <v/>
      </c>
      <c r="D10" s="22"/>
      <c r="E10" s="23" t="s">
        <v>38</v>
      </c>
      <c r="F10" s="24" t="s">
        <v>28</v>
      </c>
      <c r="G10" s="25" t="s">
        <v>26</v>
      </c>
      <c r="I10" s="18" t="str">
        <f t="shared" ca="1" si="2"/>
        <v/>
      </c>
    </row>
    <row r="11" spans="1:20" ht="20.100000000000001" customHeight="1" x14ac:dyDescent="0.3">
      <c r="A11" s="19">
        <f>DATE(N1,4,1)+MOD(8-WEEKDAY(DATE(N1,4,1),2),7)+14+IF(DATE(N1,4,1)+MOD(8-WEEKDAY(DATE(N1,4,1),2),7)+14=$O$1+1,7,0)</f>
        <v>46496</v>
      </c>
      <c r="B11" s="20" t="str">
        <f t="shared" si="0"/>
        <v/>
      </c>
      <c r="C11" s="21" t="str">
        <f t="shared" si="1"/>
        <v/>
      </c>
      <c r="D11" s="22"/>
      <c r="E11" s="23" t="s">
        <v>39</v>
      </c>
      <c r="F11" s="24" t="s">
        <v>28</v>
      </c>
      <c r="G11" s="25" t="s">
        <v>26</v>
      </c>
      <c r="I11" s="18" t="str">
        <f t="shared" ca="1" si="2"/>
        <v/>
      </c>
    </row>
    <row r="12" spans="1:20" ht="20.100000000000001" customHeight="1" x14ac:dyDescent="0.3">
      <c r="A12" s="19">
        <f>DATEVALUE("01.05."&amp;$N$1)</f>
        <v>46508</v>
      </c>
      <c r="B12" s="20">
        <f t="shared" si="0"/>
        <v>46508</v>
      </c>
      <c r="C12" s="21">
        <f t="shared" si="1"/>
        <v>46508</v>
      </c>
      <c r="D12" s="22" t="s">
        <v>23</v>
      </c>
      <c r="E12" s="23" t="s">
        <v>40</v>
      </c>
      <c r="F12" s="24" t="s">
        <v>34</v>
      </c>
      <c r="G12" s="25" t="s">
        <v>26</v>
      </c>
      <c r="I12" s="18" t="str">
        <f t="shared" ca="1" si="2"/>
        <v/>
      </c>
    </row>
    <row r="13" spans="1:20" ht="20.100000000000001" customHeight="1" x14ac:dyDescent="0.3">
      <c r="A13" s="19">
        <f>DATEVALUE("01.05."&amp;$N$1)</f>
        <v>46508</v>
      </c>
      <c r="B13" s="20" t="str">
        <f t="shared" si="0"/>
        <v/>
      </c>
      <c r="C13" s="21" t="str">
        <f t="shared" si="1"/>
        <v/>
      </c>
      <c r="D13" s="22"/>
      <c r="E13" s="23" t="s">
        <v>41</v>
      </c>
      <c r="F13" s="24" t="s">
        <v>42</v>
      </c>
      <c r="G13" s="25" t="s">
        <v>26</v>
      </c>
      <c r="I13" s="18" t="str">
        <f t="shared" ca="1" si="2"/>
        <v/>
      </c>
    </row>
    <row r="14" spans="1:20" ht="20.100000000000001" customHeight="1" x14ac:dyDescent="0.3">
      <c r="A14" s="19">
        <f>$O$1+39</f>
        <v>46513</v>
      </c>
      <c r="B14" s="20">
        <f t="shared" si="0"/>
        <v>46513</v>
      </c>
      <c r="C14" s="21">
        <f t="shared" si="1"/>
        <v>46513</v>
      </c>
      <c r="D14" s="22" t="s">
        <v>23</v>
      </c>
      <c r="E14" s="23" t="s">
        <v>43</v>
      </c>
      <c r="F14" s="24" t="s">
        <v>25</v>
      </c>
      <c r="G14" s="25" t="s">
        <v>26</v>
      </c>
      <c r="I14" s="18" t="str">
        <f t="shared" ca="1" si="2"/>
        <v/>
      </c>
    </row>
    <row r="15" spans="1:20" ht="20.100000000000001" customHeight="1" x14ac:dyDescent="0.3">
      <c r="A15" s="19">
        <f>$O$1+49</f>
        <v>46523</v>
      </c>
      <c r="B15" s="20" t="str">
        <f t="shared" si="0"/>
        <v/>
      </c>
      <c r="C15" s="21" t="str">
        <f t="shared" si="1"/>
        <v/>
      </c>
      <c r="D15" s="22"/>
      <c r="E15" s="23" t="s">
        <v>44</v>
      </c>
      <c r="F15" s="24" t="s">
        <v>37</v>
      </c>
      <c r="G15" s="25" t="s">
        <v>26</v>
      </c>
      <c r="I15" s="18" t="str">
        <f t="shared" ca="1" si="2"/>
        <v/>
      </c>
    </row>
    <row r="16" spans="1:20" ht="20.100000000000001" customHeight="1" x14ac:dyDescent="0.3">
      <c r="A16" s="19">
        <f>$O$1+50</f>
        <v>46524</v>
      </c>
      <c r="B16" s="20">
        <f t="shared" si="0"/>
        <v>46524</v>
      </c>
      <c r="C16" s="21">
        <f t="shared" si="1"/>
        <v>46524</v>
      </c>
      <c r="D16" s="22" t="s">
        <v>23</v>
      </c>
      <c r="E16" s="23" t="s">
        <v>45</v>
      </c>
      <c r="F16" s="24" t="s">
        <v>25</v>
      </c>
      <c r="G16" s="25" t="s">
        <v>26</v>
      </c>
      <c r="I16" s="18" t="str">
        <f t="shared" ca="1" si="2"/>
        <v/>
      </c>
    </row>
    <row r="17" spans="1:9" ht="20.100000000000001" customHeight="1" x14ac:dyDescent="0.3">
      <c r="A17" s="19">
        <f>$O$1+60</f>
        <v>46534</v>
      </c>
      <c r="B17" s="20" t="str">
        <f t="shared" si="0"/>
        <v/>
      </c>
      <c r="C17" s="21" t="str">
        <f t="shared" si="1"/>
        <v/>
      </c>
      <c r="D17" s="22"/>
      <c r="E17" s="23" t="s">
        <v>46</v>
      </c>
      <c r="F17" s="24" t="s">
        <v>25</v>
      </c>
      <c r="G17" s="25" t="s">
        <v>26</v>
      </c>
      <c r="I17" s="18" t="str">
        <f t="shared" ca="1" si="2"/>
        <v/>
      </c>
    </row>
    <row r="18" spans="1:9" ht="20.100000000000001" customHeight="1" x14ac:dyDescent="0.3">
      <c r="A18" s="19">
        <f>DATEVALUE("29.06."&amp;$N$1)</f>
        <v>46567</v>
      </c>
      <c r="B18" s="20" t="str">
        <f t="shared" si="0"/>
        <v/>
      </c>
      <c r="C18" s="21" t="str">
        <f t="shared" si="1"/>
        <v/>
      </c>
      <c r="D18" s="22"/>
      <c r="E18" s="23" t="s">
        <v>47</v>
      </c>
      <c r="F18" s="24" t="s">
        <v>28</v>
      </c>
      <c r="G18" s="25" t="s">
        <v>26</v>
      </c>
      <c r="I18" s="18" t="str">
        <f t="shared" ca="1" si="2"/>
        <v/>
      </c>
    </row>
    <row r="19" spans="1:9" ht="20.100000000000001" customHeight="1" x14ac:dyDescent="0.3">
      <c r="A19" s="19">
        <f>DATEVALUE("01.08."&amp;$N$1)</f>
        <v>46600</v>
      </c>
      <c r="B19" s="20" t="str">
        <f t="shared" si="0"/>
        <v/>
      </c>
      <c r="C19" s="21" t="str">
        <f t="shared" si="1"/>
        <v/>
      </c>
      <c r="D19" s="22"/>
      <c r="E19" s="23" t="s">
        <v>48</v>
      </c>
      <c r="F19" s="24" t="s">
        <v>28</v>
      </c>
      <c r="G19" s="25" t="s">
        <v>26</v>
      </c>
      <c r="I19" s="18" t="str">
        <f t="shared" ca="1" si="2"/>
        <v/>
      </c>
    </row>
    <row r="20" spans="1:9" ht="20.100000000000001" customHeight="1" x14ac:dyDescent="0.3">
      <c r="A20" s="19">
        <f>DATEVALUE("08.08."&amp;$N$1)</f>
        <v>46607</v>
      </c>
      <c r="B20" s="20" t="str">
        <f t="shared" si="0"/>
        <v/>
      </c>
      <c r="C20" s="21" t="str">
        <f t="shared" si="1"/>
        <v/>
      </c>
      <c r="D20" s="22"/>
      <c r="E20" s="26" t="s">
        <v>49</v>
      </c>
      <c r="F20" s="24" t="s">
        <v>31</v>
      </c>
      <c r="G20" s="25" t="s">
        <v>26</v>
      </c>
      <c r="I20" s="18" t="str">
        <f t="shared" ca="1" si="2"/>
        <v/>
      </c>
    </row>
    <row r="21" spans="1:9" ht="20.100000000000001" customHeight="1" x14ac:dyDescent="0.3">
      <c r="A21" s="19">
        <f>DATEVALUE("15.08."&amp;$N$1)</f>
        <v>46614</v>
      </c>
      <c r="B21" s="20" t="str">
        <f t="shared" si="0"/>
        <v/>
      </c>
      <c r="C21" s="21" t="str">
        <f t="shared" si="1"/>
        <v/>
      </c>
      <c r="D21" s="22"/>
      <c r="E21" s="26" t="s">
        <v>50</v>
      </c>
      <c r="F21" s="24" t="s">
        <v>25</v>
      </c>
      <c r="G21" s="25" t="s">
        <v>26</v>
      </c>
      <c r="I21" s="18" t="str">
        <f t="shared" ca="1" si="2"/>
        <v/>
      </c>
    </row>
    <row r="22" spans="1:9" ht="20.100000000000001" customHeight="1" x14ac:dyDescent="0.3">
      <c r="A22" s="19">
        <f>DATE($N$1,9,1)+11-WEEKDAY(DATE($N$1,9,1),2)</f>
        <v>46639</v>
      </c>
      <c r="B22" s="20" t="str">
        <f t="shared" si="0"/>
        <v/>
      </c>
      <c r="C22" s="21" t="str">
        <f t="shared" si="1"/>
        <v/>
      </c>
      <c r="D22" s="22"/>
      <c r="E22" s="26" t="s">
        <v>51</v>
      </c>
      <c r="F22" s="24" t="s">
        <v>28</v>
      </c>
      <c r="G22" s="25" t="s">
        <v>26</v>
      </c>
      <c r="I22" s="18" t="str">
        <f t="shared" ca="1" si="2"/>
        <v/>
      </c>
    </row>
    <row r="23" spans="1:9" ht="20.100000000000001" customHeight="1" x14ac:dyDescent="0.3">
      <c r="A23" s="19">
        <f>DATE($N$1,9,1)+15-WEEKDAY(DATE($N$1,9,1),2)</f>
        <v>46643</v>
      </c>
      <c r="B23" s="20" t="str">
        <f t="shared" si="0"/>
        <v/>
      </c>
      <c r="C23" s="21" t="str">
        <f t="shared" si="1"/>
        <v/>
      </c>
      <c r="D23" s="22"/>
      <c r="E23" s="26" t="s">
        <v>52</v>
      </c>
      <c r="F23" s="24" t="s">
        <v>28</v>
      </c>
      <c r="G23" s="25" t="s">
        <v>26</v>
      </c>
      <c r="I23" s="18" t="str">
        <f t="shared" ca="1" si="2"/>
        <v/>
      </c>
    </row>
    <row r="24" spans="1:9" ht="20.100000000000001" customHeight="1" x14ac:dyDescent="0.3">
      <c r="A24" s="19">
        <f>DATE($N$1,9,1)+21-WEEKDAY(DATE($N$1,9,1),2)</f>
        <v>46649</v>
      </c>
      <c r="B24" s="20" t="str">
        <f t="shared" si="0"/>
        <v/>
      </c>
      <c r="C24" s="21" t="str">
        <f t="shared" si="1"/>
        <v/>
      </c>
      <c r="D24" s="22"/>
      <c r="E24" s="26" t="s">
        <v>53</v>
      </c>
      <c r="F24" s="24" t="s">
        <v>28</v>
      </c>
      <c r="G24" s="25" t="s">
        <v>26</v>
      </c>
      <c r="I24" s="18" t="str">
        <f t="shared" ca="1" si="2"/>
        <v/>
      </c>
    </row>
    <row r="25" spans="1:9" ht="20.100000000000001" customHeight="1" x14ac:dyDescent="0.3">
      <c r="A25" s="19">
        <f>DATEVALUE("20.09."&amp;$N$1)</f>
        <v>46650</v>
      </c>
      <c r="B25" s="20" t="str">
        <f t="shared" si="0"/>
        <v/>
      </c>
      <c r="C25" s="21" t="str">
        <f t="shared" si="1"/>
        <v/>
      </c>
      <c r="D25" s="22"/>
      <c r="E25" s="26" t="s">
        <v>54</v>
      </c>
      <c r="F25" s="24" t="s">
        <v>31</v>
      </c>
      <c r="G25" s="25" t="s">
        <v>26</v>
      </c>
      <c r="I25" s="18" t="str">
        <f t="shared" ca="1" si="2"/>
        <v/>
      </c>
    </row>
    <row r="26" spans="1:9" ht="20.100000000000001" customHeight="1" x14ac:dyDescent="0.3">
      <c r="A26" s="19">
        <f>DATEVALUE("22.09."&amp;$N$1)</f>
        <v>46652</v>
      </c>
      <c r="B26" s="20" t="str">
        <f t="shared" si="0"/>
        <v/>
      </c>
      <c r="C26" s="21" t="str">
        <f t="shared" si="1"/>
        <v/>
      </c>
      <c r="D26" s="22"/>
      <c r="E26" s="26" t="s">
        <v>55</v>
      </c>
      <c r="F26" s="24" t="s">
        <v>28</v>
      </c>
      <c r="G26" s="25" t="s">
        <v>26</v>
      </c>
      <c r="I26" s="18" t="str">
        <f t="shared" ca="1" si="2"/>
        <v/>
      </c>
    </row>
    <row r="27" spans="1:9" ht="20.100000000000001" customHeight="1" x14ac:dyDescent="0.3">
      <c r="A27" s="19">
        <f>DATEVALUE("25.09."&amp;$N$1)</f>
        <v>46655</v>
      </c>
      <c r="B27" s="20" t="str">
        <f t="shared" si="0"/>
        <v/>
      </c>
      <c r="C27" s="21" t="str">
        <f t="shared" si="1"/>
        <v/>
      </c>
      <c r="D27" s="22"/>
      <c r="E27" s="26" t="s">
        <v>56</v>
      </c>
      <c r="F27" s="24" t="s">
        <v>28</v>
      </c>
      <c r="G27" s="25" t="s">
        <v>26</v>
      </c>
      <c r="I27" s="18" t="str">
        <f t="shared" ca="1" si="2"/>
        <v/>
      </c>
    </row>
    <row r="28" spans="1:9" ht="20.100000000000001" customHeight="1" x14ac:dyDescent="0.3">
      <c r="A28" s="19">
        <f>DATEVALUE("02.10."&amp;$N$1)</f>
        <v>46662</v>
      </c>
      <c r="B28" s="20" t="str">
        <f t="shared" si="0"/>
        <v/>
      </c>
      <c r="C28" s="21" t="str">
        <f t="shared" si="1"/>
        <v/>
      </c>
      <c r="D28" s="22"/>
      <c r="E28" s="23" t="s">
        <v>57</v>
      </c>
      <c r="F28" s="24" t="s">
        <v>28</v>
      </c>
      <c r="G28" s="25" t="s">
        <v>26</v>
      </c>
      <c r="I28" s="18" t="str">
        <f t="shared" ca="1" si="2"/>
        <v/>
      </c>
    </row>
    <row r="29" spans="1:9" ht="20.100000000000001" customHeight="1" x14ac:dyDescent="0.3">
      <c r="A29" s="19">
        <f>DATEVALUE("03.10."&amp;$N$1)</f>
        <v>46663</v>
      </c>
      <c r="B29" s="20">
        <f t="shared" si="0"/>
        <v>46663</v>
      </c>
      <c r="C29" s="21">
        <f t="shared" si="1"/>
        <v>46663</v>
      </c>
      <c r="D29" s="22" t="s">
        <v>23</v>
      </c>
      <c r="E29" s="23" t="s">
        <v>58</v>
      </c>
      <c r="F29" s="24" t="s">
        <v>31</v>
      </c>
      <c r="G29" s="25" t="s">
        <v>26</v>
      </c>
      <c r="I29" s="18" t="str">
        <f t="shared" ca="1" si="2"/>
        <v/>
      </c>
    </row>
    <row r="30" spans="1:9" ht="20.100000000000001" customHeight="1" x14ac:dyDescent="0.3">
      <c r="A30" s="19">
        <f>DATEVALUE("26.10."&amp;$N$1)</f>
        <v>46686</v>
      </c>
      <c r="B30" s="20" t="str">
        <f t="shared" si="0"/>
        <v/>
      </c>
      <c r="C30" s="21" t="str">
        <f t="shared" si="1"/>
        <v/>
      </c>
      <c r="D30" s="22"/>
      <c r="E30" s="26" t="s">
        <v>59</v>
      </c>
      <c r="F30" s="27" t="s">
        <v>42</v>
      </c>
      <c r="G30" s="25" t="s">
        <v>26</v>
      </c>
      <c r="I30" s="18" t="str">
        <f t="shared" ca="1" si="2"/>
        <v/>
      </c>
    </row>
    <row r="31" spans="1:9" ht="20.100000000000001" customHeight="1" x14ac:dyDescent="0.3">
      <c r="A31" s="19">
        <f>DATEVALUE("31.10."&amp;$N$1)</f>
        <v>46691</v>
      </c>
      <c r="B31" s="20" t="str">
        <f t="shared" si="0"/>
        <v/>
      </c>
      <c r="C31" s="21" t="str">
        <f t="shared" si="1"/>
        <v/>
      </c>
      <c r="D31" s="22"/>
      <c r="E31" s="23" t="s">
        <v>60</v>
      </c>
      <c r="F31" s="24" t="s">
        <v>31</v>
      </c>
      <c r="G31" s="25" t="s">
        <v>26</v>
      </c>
      <c r="I31" s="18" t="str">
        <f t="shared" ca="1" si="2"/>
        <v/>
      </c>
    </row>
    <row r="32" spans="1:9" ht="20.100000000000001" customHeight="1" x14ac:dyDescent="0.3">
      <c r="A32" s="19">
        <f>DATEVALUE("01.11."&amp;$N$1)</f>
        <v>46692</v>
      </c>
      <c r="B32" s="20" t="str">
        <f t="shared" si="0"/>
        <v/>
      </c>
      <c r="C32" s="21" t="str">
        <f t="shared" si="1"/>
        <v/>
      </c>
      <c r="D32" s="22"/>
      <c r="E32" s="23" t="s">
        <v>61</v>
      </c>
      <c r="F32" s="24" t="s">
        <v>25</v>
      </c>
      <c r="G32" s="25" t="s">
        <v>26</v>
      </c>
      <c r="I32" s="18" t="str">
        <f t="shared" ca="1" si="2"/>
        <v/>
      </c>
    </row>
    <row r="33" spans="1:9" ht="20.100000000000001" customHeight="1" x14ac:dyDescent="0.3">
      <c r="A33" s="19">
        <f>DATE($N$1,12,25)-WEEKDAY(DATE($N$1,12,25),2)-32</f>
        <v>46708</v>
      </c>
      <c r="B33" s="20" t="str">
        <f t="shared" si="0"/>
        <v/>
      </c>
      <c r="C33" s="21" t="str">
        <f t="shared" si="1"/>
        <v/>
      </c>
      <c r="D33" s="22"/>
      <c r="E33" s="23" t="s">
        <v>62</v>
      </c>
      <c r="F33" s="24" t="s">
        <v>31</v>
      </c>
      <c r="G33" s="25" t="s">
        <v>26</v>
      </c>
      <c r="I33" s="18" t="str">
        <f t="shared" ca="1" si="2"/>
        <v/>
      </c>
    </row>
    <row r="34" spans="1:9" ht="20.100000000000001" customHeight="1" x14ac:dyDescent="0.3">
      <c r="A34" s="19">
        <f>DATEVALUE("08.12."&amp;$N$1)</f>
        <v>46729</v>
      </c>
      <c r="B34" s="20" t="str">
        <f t="shared" si="0"/>
        <v/>
      </c>
      <c r="C34" s="21" t="str">
        <f t="shared" si="1"/>
        <v/>
      </c>
      <c r="D34" s="22"/>
      <c r="E34" s="26" t="s">
        <v>63</v>
      </c>
      <c r="F34" s="27" t="s">
        <v>64</v>
      </c>
      <c r="G34" s="25" t="s">
        <v>26</v>
      </c>
      <c r="I34" s="18" t="str">
        <f t="shared" ca="1" si="2"/>
        <v/>
      </c>
    </row>
    <row r="35" spans="1:9" ht="20.100000000000001" customHeight="1" x14ac:dyDescent="0.3">
      <c r="A35" s="19">
        <f>DATEVALUE("25.12."&amp;$N$1)</f>
        <v>46746</v>
      </c>
      <c r="B35" s="20">
        <f t="shared" si="0"/>
        <v>46746</v>
      </c>
      <c r="C35" s="21">
        <f t="shared" si="1"/>
        <v>46746</v>
      </c>
      <c r="D35" s="22" t="s">
        <v>23</v>
      </c>
      <c r="E35" s="23" t="s">
        <v>65</v>
      </c>
      <c r="F35" s="24" t="s">
        <v>25</v>
      </c>
      <c r="G35" s="25" t="s">
        <v>26</v>
      </c>
      <c r="I35" s="18" t="str">
        <f t="shared" ca="1" si="2"/>
        <v/>
      </c>
    </row>
    <row r="36" spans="1:9" ht="20.100000000000001" customHeight="1" x14ac:dyDescent="0.3">
      <c r="A36" s="19">
        <f>DATEVALUE("26.12."&amp;$N$1)</f>
        <v>46747</v>
      </c>
      <c r="B36" s="20">
        <f t="shared" si="0"/>
        <v>46747</v>
      </c>
      <c r="C36" s="21">
        <f t="shared" si="1"/>
        <v>46747</v>
      </c>
      <c r="D36" s="22" t="s">
        <v>23</v>
      </c>
      <c r="E36" s="23" t="s">
        <v>66</v>
      </c>
      <c r="F36" s="24" t="s">
        <v>25</v>
      </c>
      <c r="G36" s="25" t="s">
        <v>26</v>
      </c>
      <c r="I36" s="18" t="str">
        <f t="shared" ca="1" si="2"/>
        <v/>
      </c>
    </row>
    <row r="37" spans="1:9" ht="20.100000000000001" customHeight="1" x14ac:dyDescent="0.3">
      <c r="A37" s="19">
        <f>$O$1-1</f>
        <v>46473</v>
      </c>
      <c r="B37" s="20" t="str">
        <f t="shared" si="0"/>
        <v/>
      </c>
      <c r="C37" s="21" t="str">
        <f t="shared" si="1"/>
        <v/>
      </c>
      <c r="D37" s="22"/>
      <c r="E37" s="23" t="s">
        <v>67</v>
      </c>
      <c r="F37" s="24" t="s">
        <v>31</v>
      </c>
      <c r="G37" s="25" t="s">
        <v>68</v>
      </c>
      <c r="I37" s="18" t="str">
        <f t="shared" ca="1" si="2"/>
        <v/>
      </c>
    </row>
    <row r="38" spans="1:9" ht="20.100000000000001" customHeight="1" x14ac:dyDescent="0.3">
      <c r="A38" s="19">
        <f>DATE($N$1,12,25)-WEEKDAY(DATE($N$1,12,25),2)-21</f>
        <v>46719</v>
      </c>
      <c r="B38" s="20" t="str">
        <f t="shared" si="0"/>
        <v/>
      </c>
      <c r="C38" s="21" t="str">
        <f t="shared" si="1"/>
        <v/>
      </c>
      <c r="D38" s="22"/>
      <c r="E38" s="23" t="s">
        <v>69</v>
      </c>
      <c r="F38" s="24" t="s">
        <v>25</v>
      </c>
      <c r="G38" s="25" t="s">
        <v>68</v>
      </c>
      <c r="I38" s="18" t="str">
        <f t="shared" ca="1" si="2"/>
        <v/>
      </c>
    </row>
    <row r="39" spans="1:9" ht="20.100000000000001" customHeight="1" x14ac:dyDescent="0.3">
      <c r="A39" s="19">
        <f>DATEVALUE("06.12."&amp;$N$1)</f>
        <v>46727</v>
      </c>
      <c r="B39" s="20" t="str">
        <f t="shared" si="0"/>
        <v/>
      </c>
      <c r="C39" s="21" t="str">
        <f t="shared" si="1"/>
        <v/>
      </c>
      <c r="D39" s="22"/>
      <c r="E39" s="23" t="s">
        <v>70</v>
      </c>
      <c r="F39" s="24" t="s">
        <v>25</v>
      </c>
      <c r="G39" s="25" t="s">
        <v>68</v>
      </c>
      <c r="I39" s="18" t="str">
        <f t="shared" ca="1" si="2"/>
        <v/>
      </c>
    </row>
    <row r="40" spans="1:9" ht="20.100000000000001" customHeight="1" x14ac:dyDescent="0.3">
      <c r="A40" s="19">
        <f>DATE($N$1,12,25)-WEEKDAY(DATE($N$1,12,25),2)-14</f>
        <v>46726</v>
      </c>
      <c r="B40" s="20" t="str">
        <f t="shared" si="0"/>
        <v/>
      </c>
      <c r="C40" s="21" t="str">
        <f t="shared" si="1"/>
        <v/>
      </c>
      <c r="D40" s="22"/>
      <c r="E40" s="23" t="s">
        <v>71</v>
      </c>
      <c r="F40" s="24" t="s">
        <v>25</v>
      </c>
      <c r="G40" s="25" t="s">
        <v>68</v>
      </c>
      <c r="I40" s="18" t="str">
        <f t="shared" ca="1" si="2"/>
        <v/>
      </c>
    </row>
    <row r="41" spans="1:9" ht="20.100000000000001" customHeight="1" x14ac:dyDescent="0.3">
      <c r="A41" s="19">
        <f>DATE($N$1,12,25)-WEEKDAY(DATE($N$1,12,25),2)-7</f>
        <v>46733</v>
      </c>
      <c r="B41" s="20" t="str">
        <f t="shared" si="0"/>
        <v/>
      </c>
      <c r="C41" s="21" t="str">
        <f t="shared" si="1"/>
        <v/>
      </c>
      <c r="D41" s="22"/>
      <c r="E41" s="23" t="s">
        <v>72</v>
      </c>
      <c r="F41" s="24" t="s">
        <v>25</v>
      </c>
      <c r="G41" s="25" t="s">
        <v>68</v>
      </c>
      <c r="I41" s="18" t="str">
        <f t="shared" ca="1" si="2"/>
        <v/>
      </c>
    </row>
    <row r="42" spans="1:9" ht="20.100000000000001" customHeight="1" x14ac:dyDescent="0.3">
      <c r="A42" s="19">
        <f>DATE($N$1,12,25)-WEEKDAY(DATE($N$1,12,25),2)</f>
        <v>46740</v>
      </c>
      <c r="B42" s="20" t="str">
        <f t="shared" si="0"/>
        <v/>
      </c>
      <c r="C42" s="21" t="str">
        <f t="shared" si="1"/>
        <v/>
      </c>
      <c r="D42" s="22"/>
      <c r="E42" s="23" t="s">
        <v>73</v>
      </c>
      <c r="F42" s="24" t="s">
        <v>25</v>
      </c>
      <c r="G42" s="25" t="s">
        <v>68</v>
      </c>
      <c r="I42" s="18" t="str">
        <f t="shared" ca="1" si="2"/>
        <v/>
      </c>
    </row>
    <row r="43" spans="1:9" ht="20.100000000000001" customHeight="1" x14ac:dyDescent="0.3">
      <c r="A43" s="19">
        <f>DATEVALUE("24.12."&amp;$N$1)</f>
        <v>46745</v>
      </c>
      <c r="B43" s="20" t="str">
        <f t="shared" si="0"/>
        <v/>
      </c>
      <c r="C43" s="21" t="str">
        <f t="shared" si="1"/>
        <v/>
      </c>
      <c r="D43" s="22"/>
      <c r="E43" s="23" t="s">
        <v>74</v>
      </c>
      <c r="F43" s="24" t="s">
        <v>25</v>
      </c>
      <c r="G43" s="25" t="s">
        <v>68</v>
      </c>
      <c r="I43" s="18" t="str">
        <f t="shared" ca="1" si="2"/>
        <v/>
      </c>
    </row>
    <row r="44" spans="1:9" ht="20.100000000000001" customHeight="1" x14ac:dyDescent="0.3">
      <c r="A44" s="19">
        <f>DATEVALUE("31.12."&amp;$N$1)</f>
        <v>46752</v>
      </c>
      <c r="B44" s="20" t="str">
        <f t="shared" si="0"/>
        <v/>
      </c>
      <c r="C44" s="21" t="str">
        <f t="shared" si="1"/>
        <v/>
      </c>
      <c r="D44" s="22"/>
      <c r="E44" s="23" t="s">
        <v>75</v>
      </c>
      <c r="F44" s="24" t="s">
        <v>25</v>
      </c>
      <c r="G44" s="25" t="s">
        <v>68</v>
      </c>
      <c r="I44" s="18" t="str">
        <f t="shared" ca="1" si="2"/>
        <v/>
      </c>
    </row>
    <row r="45" spans="1:9" ht="19.5" x14ac:dyDescent="0.3">
      <c r="A45" s="28"/>
      <c r="B45" s="29" t="str">
        <f t="shared" si="0"/>
        <v/>
      </c>
      <c r="C45" s="30" t="str">
        <f t="shared" si="1"/>
        <v/>
      </c>
      <c r="D45" s="22"/>
      <c r="E45" s="26"/>
      <c r="F45" s="27"/>
      <c r="G45" s="25"/>
    </row>
    <row r="46" spans="1:9" ht="19.5" x14ac:dyDescent="0.3">
      <c r="A46" s="28"/>
      <c r="B46" s="29" t="str">
        <f t="shared" si="0"/>
        <v/>
      </c>
      <c r="C46" s="30" t="str">
        <f t="shared" si="1"/>
        <v/>
      </c>
      <c r="D46" s="22"/>
      <c r="E46" s="26"/>
      <c r="F46" s="27"/>
      <c r="G46" s="25"/>
    </row>
    <row r="47" spans="1:9" ht="19.5" x14ac:dyDescent="0.3">
      <c r="A47" s="28"/>
      <c r="B47" s="29" t="str">
        <f t="shared" si="0"/>
        <v/>
      </c>
      <c r="C47" s="30" t="str">
        <f t="shared" si="1"/>
        <v/>
      </c>
      <c r="D47" s="22"/>
      <c r="E47" s="26"/>
      <c r="F47" s="27"/>
      <c r="G47" s="25"/>
    </row>
    <row r="48" spans="1:9" ht="19.5" x14ac:dyDescent="0.3">
      <c r="A48" s="28"/>
      <c r="B48" s="29" t="str">
        <f t="shared" si="0"/>
        <v/>
      </c>
      <c r="C48" s="30" t="str">
        <f t="shared" si="1"/>
        <v/>
      </c>
      <c r="D48" s="22"/>
      <c r="E48" s="26"/>
      <c r="F48" s="27"/>
      <c r="G48" s="25"/>
    </row>
    <row r="49" spans="1:7" ht="19.5" x14ac:dyDescent="0.3">
      <c r="A49" s="28"/>
      <c r="B49" s="29" t="str">
        <f t="shared" si="0"/>
        <v/>
      </c>
      <c r="C49" s="30" t="str">
        <f t="shared" si="1"/>
        <v/>
      </c>
      <c r="D49" s="22"/>
      <c r="E49" s="26"/>
      <c r="F49" s="27"/>
      <c r="G49" s="25"/>
    </row>
    <row r="50" spans="1:7" ht="19.5" x14ac:dyDescent="0.3">
      <c r="A50" s="28"/>
      <c r="B50" s="29" t="str">
        <f t="shared" si="0"/>
        <v/>
      </c>
      <c r="C50" s="30" t="str">
        <f t="shared" si="1"/>
        <v/>
      </c>
      <c r="D50" s="22"/>
      <c r="E50" s="26"/>
      <c r="F50" s="27"/>
      <c r="G50" s="25"/>
    </row>
    <row r="51" spans="1:7" ht="19.5" x14ac:dyDescent="0.3">
      <c r="A51" s="31"/>
      <c r="B51" s="32" t="str">
        <f t="shared" si="0"/>
        <v/>
      </c>
      <c r="C51" s="33" t="str">
        <f t="shared" si="1"/>
        <v/>
      </c>
      <c r="D51" s="34"/>
      <c r="E51" s="35"/>
      <c r="F51" s="36"/>
      <c r="G51" s="37"/>
    </row>
  </sheetData>
  <sheetProtection insertRows="0" selectLockedCells="1" autoFilter="0"/>
  <mergeCells count="2">
    <mergeCell ref="J1:K1"/>
    <mergeCell ref="S1:T1"/>
  </mergeCells>
  <conditionalFormatting sqref="A2:G51">
    <cfRule type="expression" dxfId="1" priority="1">
      <formula>AND(WEEKDAY($C2,2)&gt;5,A2&gt;0)</formula>
    </cfRule>
    <cfRule type="expression" dxfId="0" priority="2">
      <formula>IF($D2="x",$A2,"")</formula>
    </cfRule>
  </conditionalFormatting>
  <pageMargins left="0.42" right="0.13" top="0.39" bottom="0.27" header="0.31496062992125984" footer="0.31496062992125984"/>
  <pageSetup paperSize="9" scale="60" orientation="portrait" horizontalDpi="4294967293" verticalDpi="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3316-4B60-4B6E-84A4-E70FB17A67CE}">
  <dimension ref="A2:A13"/>
  <sheetViews>
    <sheetView workbookViewId="0">
      <selection activeCell="D28" sqref="D28"/>
    </sheetView>
  </sheetViews>
  <sheetFormatPr baseColWidth="10" defaultRowHeight="15" x14ac:dyDescent="0.25"/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KALENDER</vt:lpstr>
      <vt:lpstr>Feiertage</vt:lpstr>
      <vt:lpstr>Tabelle2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2025-11-22T10:03:37Z</cp:lastPrinted>
  <dcterms:created xsi:type="dcterms:W3CDTF">2023-10-13T08:22:58Z</dcterms:created>
  <dcterms:modified xsi:type="dcterms:W3CDTF">2026-09-18T17:00:46Z</dcterms:modified>
</cp:coreProperties>
</file>