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opbox\Condivisi\OFFICE-LERNEN\Kalendervorlagen\Kalendervorlagen\2027\"/>
    </mc:Choice>
  </mc:AlternateContent>
  <xr:revisionPtr revIDLastSave="0" documentId="13_ncr:1_{16C34EAC-EABC-45DD-A92A-9C83068C04B7}" xr6:coauthVersionLast="47" xr6:coauthVersionMax="47" xr10:uidLastSave="{00000000-0000-0000-0000-000000000000}"/>
  <workbookProtection workbookAlgorithmName="SHA-512" workbookHashValue="Ik6EqSApC+FT3judaBZ+LrMu6fFaWO+/ypKz8Y3xbczArNn7SYRhRREFe+MdA3zz/BNU3+rKUrKOw1rax9tHfQ==" workbookSaltValue="UG8vi15p6VyiD52FypT0rA==" workbookSpinCount="100000" lockStructure="1"/>
  <bookViews>
    <workbookView xWindow="-120" yWindow="-120" windowWidth="29040" windowHeight="15720" activeTab="4" xr2:uid="{56D66CF7-5B1D-44C6-84A1-8BB8571CED7A}"/>
  </bookViews>
  <sheets>
    <sheet name="JAN" sheetId="3" r:id="rId1"/>
    <sheet name="FEB" sheetId="35" r:id="rId2"/>
    <sheet name="MRZ" sheetId="36" r:id="rId3"/>
    <sheet name="APR" sheetId="37" r:id="rId4"/>
    <sheet name="MAI" sheetId="46" r:id="rId5"/>
    <sheet name="JUN" sheetId="39" r:id="rId6"/>
    <sheet name="JUL" sheetId="40" r:id="rId7"/>
    <sheet name="AUG" sheetId="41" r:id="rId8"/>
    <sheet name="SEP" sheetId="42" r:id="rId9"/>
    <sheet name="OKT" sheetId="43" r:id="rId10"/>
    <sheet name="NOV" sheetId="44" r:id="rId11"/>
    <sheet name="DEZ" sheetId="45" r:id="rId12"/>
    <sheet name="Feiertage" sheetId="23" state="hidden" r:id="rId13"/>
  </sheets>
  <definedNames>
    <definedName name="_xlnm._FilterDatabase" localSheetId="12" hidden="1">Feiertage!$I$3:$I$44</definedName>
    <definedName name="_xlnm.Print_Area" localSheetId="3">APR!$A$1:$H$34</definedName>
    <definedName name="_xlnm.Print_Area" localSheetId="7">AUG!$A$1:$H$41</definedName>
    <definedName name="_xlnm.Print_Area" localSheetId="11">DEZ!$A$1:$H$41</definedName>
    <definedName name="_xlnm.Print_Area" localSheetId="1">FEB!$A$1:$H$34</definedName>
    <definedName name="_xlnm.Print_Area" localSheetId="0">JAN!$A$1:$H$34</definedName>
    <definedName name="_xlnm.Print_Area" localSheetId="6">JUL!$A$1:$H$34</definedName>
    <definedName name="_xlnm.Print_Area" localSheetId="5">JUN!$A$1:$H$41</definedName>
    <definedName name="_xlnm.Print_Area" localSheetId="4">MAI!$A$1:$H$41</definedName>
    <definedName name="_xlnm.Print_Area" localSheetId="2">MRZ!$A$1:$H$41</definedName>
    <definedName name="_xlnm.Print_Area" localSheetId="10">NOV!$A$1:$H$41</definedName>
    <definedName name="_xlnm.Print_Area" localSheetId="9">OKT!$A$1:$H$34</definedName>
    <definedName name="_xlnm.Print_Area" localSheetId="8">SEP!$A$1:$H$41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46" l="1"/>
  <c r="F34" i="46" s="1"/>
  <c r="B34" i="46"/>
  <c r="A34" i="46" s="1"/>
  <c r="H28" i="46"/>
  <c r="G28" i="46"/>
  <c r="F28" i="46"/>
  <c r="E28" i="46"/>
  <c r="D28" i="46"/>
  <c r="F16" i="46"/>
  <c r="D16" i="46"/>
  <c r="C16" i="46"/>
  <c r="B16" i="46"/>
  <c r="A16" i="46" s="1"/>
  <c r="F10" i="46"/>
  <c r="E10" i="46"/>
  <c r="D10" i="46"/>
  <c r="C10" i="46"/>
  <c r="B10" i="46"/>
  <c r="A10" i="46" s="1"/>
  <c r="E1" i="3"/>
  <c r="H1" i="3"/>
  <c r="R2" i="45"/>
  <c r="H34" i="45" s="1"/>
  <c r="R2" i="44"/>
  <c r="H28" i="44" s="1"/>
  <c r="R2" i="43"/>
  <c r="H28" i="43" s="1"/>
  <c r="R2" i="42"/>
  <c r="F28" i="42" s="1"/>
  <c r="R2" i="41"/>
  <c r="F28" i="41" s="1"/>
  <c r="R2" i="40"/>
  <c r="F28" i="40" s="1"/>
  <c r="R2" i="39"/>
  <c r="F28" i="39" s="1"/>
  <c r="R2" i="37"/>
  <c r="H28" i="37" s="1"/>
  <c r="R2" i="36"/>
  <c r="H28" i="36" s="1"/>
  <c r="R2" i="35"/>
  <c r="C22" i="35" s="1"/>
  <c r="C51" i="23"/>
  <c r="B51" i="23"/>
  <c r="C50" i="23"/>
  <c r="B50" i="23"/>
  <c r="C49" i="23"/>
  <c r="B49" i="23"/>
  <c r="C48" i="23"/>
  <c r="B48" i="23"/>
  <c r="C47" i="23"/>
  <c r="B47" i="23"/>
  <c r="C46" i="23"/>
  <c r="B46" i="23"/>
  <c r="C45" i="23"/>
  <c r="B45" i="23"/>
  <c r="C44" i="23"/>
  <c r="B44" i="23"/>
  <c r="I44" i="23" s="1"/>
  <c r="A44" i="23"/>
  <c r="C43" i="23"/>
  <c r="B43" i="23"/>
  <c r="I43" i="23" s="1"/>
  <c r="A43" i="23"/>
  <c r="C42" i="23"/>
  <c r="B42" i="23"/>
  <c r="I42" i="23" s="1"/>
  <c r="A42" i="23"/>
  <c r="C41" i="23"/>
  <c r="B41" i="23"/>
  <c r="I41" i="23" s="1"/>
  <c r="A41" i="23"/>
  <c r="C40" i="23"/>
  <c r="B40" i="23"/>
  <c r="I40" i="23" s="1"/>
  <c r="A40" i="23"/>
  <c r="C39" i="23"/>
  <c r="B39" i="23"/>
  <c r="I39" i="23" s="1"/>
  <c r="A39" i="23"/>
  <c r="C38" i="23"/>
  <c r="B38" i="23"/>
  <c r="I38" i="23" s="1"/>
  <c r="A38" i="23"/>
  <c r="C37" i="23"/>
  <c r="B37" i="23"/>
  <c r="I37" i="23" s="1"/>
  <c r="A36" i="23"/>
  <c r="B36" i="23" s="1"/>
  <c r="I36" i="23" s="1"/>
  <c r="A35" i="23"/>
  <c r="C35" i="23" s="1"/>
  <c r="C34" i="23"/>
  <c r="B34" i="23"/>
  <c r="I34" i="23" s="1"/>
  <c r="A34" i="23"/>
  <c r="C33" i="23"/>
  <c r="B33" i="23"/>
  <c r="I33" i="23" s="1"/>
  <c r="A33" i="23"/>
  <c r="C32" i="23"/>
  <c r="B32" i="23"/>
  <c r="I32" i="23" s="1"/>
  <c r="A32" i="23"/>
  <c r="A31" i="23"/>
  <c r="C31" i="23" s="1"/>
  <c r="A30" i="23"/>
  <c r="B30" i="23" s="1"/>
  <c r="I30" i="23" s="1"/>
  <c r="A29" i="23"/>
  <c r="C29" i="23" s="1"/>
  <c r="C28" i="23"/>
  <c r="B28" i="23"/>
  <c r="I28" i="23" s="1"/>
  <c r="A28" i="23"/>
  <c r="C27" i="23"/>
  <c r="B27" i="23"/>
  <c r="I27" i="23" s="1"/>
  <c r="A27" i="23"/>
  <c r="C26" i="23"/>
  <c r="B26" i="23"/>
  <c r="I26" i="23" s="1"/>
  <c r="A26" i="23"/>
  <c r="C25" i="23"/>
  <c r="B25" i="23"/>
  <c r="I25" i="23" s="1"/>
  <c r="A25" i="23"/>
  <c r="C24" i="23"/>
  <c r="B24" i="23"/>
  <c r="I24" i="23" s="1"/>
  <c r="A24" i="23"/>
  <c r="C23" i="23"/>
  <c r="B23" i="23"/>
  <c r="I23" i="23" s="1"/>
  <c r="A23" i="23"/>
  <c r="C22" i="23"/>
  <c r="B22" i="23"/>
  <c r="I22" i="23" s="1"/>
  <c r="A22" i="23"/>
  <c r="C21" i="23"/>
  <c r="B21" i="23"/>
  <c r="I21" i="23" s="1"/>
  <c r="A21" i="23"/>
  <c r="C20" i="23"/>
  <c r="B20" i="23"/>
  <c r="I20" i="23" s="1"/>
  <c r="A20" i="23"/>
  <c r="C19" i="23"/>
  <c r="B19" i="23"/>
  <c r="I19" i="23" s="1"/>
  <c r="A19" i="23"/>
  <c r="C18" i="23"/>
  <c r="B18" i="23"/>
  <c r="I18" i="23" s="1"/>
  <c r="A18" i="23"/>
  <c r="C17" i="23"/>
  <c r="B17" i="23"/>
  <c r="I17" i="23" s="1"/>
  <c r="C13" i="23"/>
  <c r="B13" i="23"/>
  <c r="I13" i="23" s="1"/>
  <c r="A13" i="23"/>
  <c r="A12" i="23"/>
  <c r="B12" i="23" s="1"/>
  <c r="I12" i="23" s="1"/>
  <c r="C11" i="23"/>
  <c r="B11" i="23"/>
  <c r="I11" i="23" s="1"/>
  <c r="C10" i="23"/>
  <c r="B10" i="23"/>
  <c r="I10" i="23" s="1"/>
  <c r="A8" i="23"/>
  <c r="B8" i="23" s="1"/>
  <c r="I8" i="23" s="1"/>
  <c r="C6" i="23"/>
  <c r="B6" i="23"/>
  <c r="I6" i="23" s="1"/>
  <c r="A6" i="23"/>
  <c r="C5" i="23"/>
  <c r="B5" i="23"/>
  <c r="I5" i="23" s="1"/>
  <c r="A5" i="23"/>
  <c r="A4" i="23"/>
  <c r="B4" i="23" s="1"/>
  <c r="I4" i="23" s="1"/>
  <c r="C3" i="23"/>
  <c r="B3" i="23"/>
  <c r="I3" i="23" s="1"/>
  <c r="A3" i="23"/>
  <c r="A2" i="23"/>
  <c r="C2" i="23" s="1"/>
  <c r="P1" i="23"/>
  <c r="O1" i="23"/>
  <c r="A37" i="23" s="1"/>
  <c r="C34" i="41" l="1"/>
  <c r="H34" i="41"/>
  <c r="C28" i="41"/>
  <c r="G34" i="41"/>
  <c r="F34" i="41"/>
  <c r="E34" i="41"/>
  <c r="D34" i="41"/>
  <c r="A11" i="23"/>
  <c r="E16" i="46"/>
  <c r="E1" i="46"/>
  <c r="E1" i="39"/>
  <c r="H34" i="46"/>
  <c r="G16" i="46"/>
  <c r="E1" i="40"/>
  <c r="B4" i="46"/>
  <c r="A4" i="46" s="1"/>
  <c r="D22" i="46"/>
  <c r="E1" i="41"/>
  <c r="C4" i="46"/>
  <c r="E22" i="46"/>
  <c r="E1" i="42"/>
  <c r="D4" i="46"/>
  <c r="F22" i="46"/>
  <c r="E1" i="43"/>
  <c r="G4" i="46"/>
  <c r="B28" i="46"/>
  <c r="A28" i="46" s="1"/>
  <c r="E1" i="44"/>
  <c r="H4" i="46"/>
  <c r="C28" i="46"/>
  <c r="E1" i="45"/>
  <c r="A16" i="23"/>
  <c r="B16" i="23" s="1"/>
  <c r="I16" i="23" s="1"/>
  <c r="E1" i="35"/>
  <c r="A17" i="23"/>
  <c r="E1" i="36"/>
  <c r="C34" i="46"/>
  <c r="E1" i="37"/>
  <c r="H16" i="46"/>
  <c r="D34" i="46"/>
  <c r="E4" i="46"/>
  <c r="B22" i="46"/>
  <c r="A22" i="46" s="1"/>
  <c r="E34" i="46"/>
  <c r="F4" i="46"/>
  <c r="C22" i="46"/>
  <c r="H1" i="46"/>
  <c r="G10" i="46"/>
  <c r="G22" i="46"/>
  <c r="G34" i="46"/>
  <c r="H10" i="46"/>
  <c r="H22" i="46"/>
  <c r="C4" i="36"/>
  <c r="E34" i="42"/>
  <c r="G28" i="36"/>
  <c r="E4" i="37"/>
  <c r="F34" i="36"/>
  <c r="G16" i="37"/>
  <c r="D34" i="36"/>
  <c r="B28" i="44"/>
  <c r="A28" i="44" s="1"/>
  <c r="E28" i="37"/>
  <c r="B34" i="44"/>
  <c r="A34" i="44" s="1"/>
  <c r="H34" i="44"/>
  <c r="G34" i="44"/>
  <c r="H28" i="41"/>
  <c r="F34" i="44"/>
  <c r="G16" i="36"/>
  <c r="C28" i="36"/>
  <c r="A9" i="23"/>
  <c r="C9" i="23" s="1"/>
  <c r="G28" i="40"/>
  <c r="B28" i="41"/>
  <c r="A28" i="41" s="1"/>
  <c r="E34" i="44"/>
  <c r="B16" i="41"/>
  <c r="D34" i="44"/>
  <c r="B16" i="44"/>
  <c r="A16" i="44" s="1"/>
  <c r="H28" i="35"/>
  <c r="G4" i="41"/>
  <c r="B34" i="41"/>
  <c r="A34" i="41" s="1"/>
  <c r="C34" i="44"/>
  <c r="E34" i="36"/>
  <c r="G28" i="37"/>
  <c r="G16" i="41"/>
  <c r="C4" i="45"/>
  <c r="C34" i="36"/>
  <c r="H1" i="36"/>
  <c r="G22" i="41"/>
  <c r="C34" i="45"/>
  <c r="B34" i="39"/>
  <c r="A34" i="39" s="1"/>
  <c r="H1" i="42"/>
  <c r="H34" i="39"/>
  <c r="H1" i="40"/>
  <c r="G34" i="39"/>
  <c r="F34" i="39"/>
  <c r="G4" i="40"/>
  <c r="B28" i="36"/>
  <c r="A28" i="36" s="1"/>
  <c r="E34" i="39"/>
  <c r="G10" i="40"/>
  <c r="B34" i="36"/>
  <c r="A34" i="36" s="1"/>
  <c r="D34" i="39"/>
  <c r="H1" i="37"/>
  <c r="G16" i="40"/>
  <c r="B10" i="44"/>
  <c r="A10" i="44" s="1"/>
  <c r="H34" i="36"/>
  <c r="C34" i="39"/>
  <c r="G22" i="40"/>
  <c r="G34" i="36"/>
  <c r="G10" i="42"/>
  <c r="C34" i="42"/>
  <c r="D34" i="42"/>
  <c r="H1" i="39"/>
  <c r="G28" i="42"/>
  <c r="G4" i="36"/>
  <c r="G4" i="37"/>
  <c r="G4" i="39"/>
  <c r="H1" i="41"/>
  <c r="C4" i="43"/>
  <c r="B22" i="44"/>
  <c r="A22" i="44" s="1"/>
  <c r="C10" i="45"/>
  <c r="C10" i="36"/>
  <c r="E10" i="37"/>
  <c r="G10" i="39"/>
  <c r="C10" i="43"/>
  <c r="C16" i="45"/>
  <c r="G10" i="37"/>
  <c r="G16" i="39"/>
  <c r="C16" i="43"/>
  <c r="C22" i="45"/>
  <c r="G10" i="36"/>
  <c r="C16" i="36"/>
  <c r="E16" i="37"/>
  <c r="G22" i="39"/>
  <c r="G10" i="41"/>
  <c r="C22" i="43"/>
  <c r="B34" i="42"/>
  <c r="A34" i="42" s="1"/>
  <c r="C28" i="45"/>
  <c r="G28" i="39"/>
  <c r="C28" i="43"/>
  <c r="H34" i="42"/>
  <c r="C4" i="35"/>
  <c r="C10" i="35"/>
  <c r="C22" i="36"/>
  <c r="E22" i="37"/>
  <c r="G34" i="42"/>
  <c r="B4" i="35"/>
  <c r="A4" i="35" s="1"/>
  <c r="C28" i="35"/>
  <c r="G22" i="36"/>
  <c r="G22" i="37"/>
  <c r="G28" i="41"/>
  <c r="B4" i="44"/>
  <c r="A4" i="44" s="1"/>
  <c r="F34" i="42"/>
  <c r="A7" i="23"/>
  <c r="C7" i="23" s="1"/>
  <c r="A14" i="23"/>
  <c r="B14" i="23" s="1"/>
  <c r="I14" i="23" s="1"/>
  <c r="A10" i="23"/>
  <c r="A15" i="23"/>
  <c r="C15" i="23" s="1"/>
  <c r="B4" i="45"/>
  <c r="A4" i="45" s="1"/>
  <c r="B10" i="45"/>
  <c r="A10" i="45" s="1"/>
  <c r="B16" i="45"/>
  <c r="A16" i="45" s="1"/>
  <c r="B22" i="45"/>
  <c r="A22" i="45" s="1"/>
  <c r="B28" i="45"/>
  <c r="A28" i="45" s="1"/>
  <c r="B34" i="45"/>
  <c r="A34" i="45" s="1"/>
  <c r="D4" i="45"/>
  <c r="D10" i="45"/>
  <c r="D16" i="45"/>
  <c r="D22" i="45"/>
  <c r="D28" i="45"/>
  <c r="D34" i="45"/>
  <c r="E4" i="45"/>
  <c r="E10" i="45"/>
  <c r="E16" i="45"/>
  <c r="E22" i="45"/>
  <c r="E28" i="45"/>
  <c r="E34" i="45"/>
  <c r="F4" i="45"/>
  <c r="F10" i="45"/>
  <c r="F16" i="45"/>
  <c r="F22" i="45"/>
  <c r="F28" i="45"/>
  <c r="F34" i="45"/>
  <c r="H1" i="45"/>
  <c r="G4" i="45"/>
  <c r="G10" i="45"/>
  <c r="G16" i="45"/>
  <c r="G22" i="45"/>
  <c r="G28" i="45"/>
  <c r="G34" i="45"/>
  <c r="H4" i="45"/>
  <c r="H10" i="45"/>
  <c r="H16" i="45"/>
  <c r="H22" i="45"/>
  <c r="H28" i="45"/>
  <c r="C4" i="44"/>
  <c r="C10" i="44"/>
  <c r="C16" i="44"/>
  <c r="C22" i="44"/>
  <c r="C28" i="44"/>
  <c r="D4" i="44"/>
  <c r="D10" i="44"/>
  <c r="D16" i="44"/>
  <c r="D22" i="44"/>
  <c r="D28" i="44"/>
  <c r="E4" i="44"/>
  <c r="E10" i="44"/>
  <c r="E16" i="44"/>
  <c r="E22" i="44"/>
  <c r="E28" i="44"/>
  <c r="F4" i="44"/>
  <c r="F10" i="44"/>
  <c r="F16" i="44"/>
  <c r="F22" i="44"/>
  <c r="F28" i="44"/>
  <c r="H1" i="44"/>
  <c r="G4" i="44"/>
  <c r="G10" i="44"/>
  <c r="G16" i="44"/>
  <c r="G22" i="44"/>
  <c r="G28" i="44"/>
  <c r="H4" i="44"/>
  <c r="H10" i="44"/>
  <c r="H16" i="44"/>
  <c r="H22" i="44"/>
  <c r="B4" i="43"/>
  <c r="A4" i="43" s="1"/>
  <c r="B10" i="43"/>
  <c r="A10" i="43" s="1"/>
  <c r="B16" i="43"/>
  <c r="A16" i="43" s="1"/>
  <c r="B22" i="43"/>
  <c r="A22" i="43" s="1"/>
  <c r="B28" i="43"/>
  <c r="A28" i="43" s="1"/>
  <c r="D4" i="43"/>
  <c r="D10" i="43"/>
  <c r="D16" i="43"/>
  <c r="D22" i="43"/>
  <c r="D28" i="43"/>
  <c r="E4" i="43"/>
  <c r="E10" i="43"/>
  <c r="E16" i="43"/>
  <c r="E22" i="43"/>
  <c r="E28" i="43"/>
  <c r="F4" i="43"/>
  <c r="F10" i="43"/>
  <c r="F16" i="43"/>
  <c r="F22" i="43"/>
  <c r="F28" i="43"/>
  <c r="H1" i="43"/>
  <c r="G4" i="43"/>
  <c r="G10" i="43"/>
  <c r="G16" i="43"/>
  <c r="G22" i="43"/>
  <c r="G28" i="43"/>
  <c r="H4" i="43"/>
  <c r="H10" i="43"/>
  <c r="H16" i="43"/>
  <c r="H22" i="43"/>
  <c r="H4" i="42"/>
  <c r="H10" i="42"/>
  <c r="H16" i="42"/>
  <c r="H22" i="42"/>
  <c r="H28" i="42"/>
  <c r="B10" i="42"/>
  <c r="A10" i="42" s="1"/>
  <c r="B28" i="42"/>
  <c r="A28" i="42" s="1"/>
  <c r="C4" i="42"/>
  <c r="C10" i="42"/>
  <c r="C16" i="42"/>
  <c r="C22" i="42"/>
  <c r="C28" i="42"/>
  <c r="B4" i="42"/>
  <c r="A4" i="42" s="1"/>
  <c r="B22" i="42"/>
  <c r="A22" i="42" s="1"/>
  <c r="D4" i="42"/>
  <c r="D10" i="42"/>
  <c r="D16" i="42"/>
  <c r="D22" i="42"/>
  <c r="D28" i="42"/>
  <c r="G4" i="42"/>
  <c r="G16" i="42"/>
  <c r="G22" i="42"/>
  <c r="B16" i="42"/>
  <c r="A16" i="42" s="1"/>
  <c r="E4" i="42"/>
  <c r="E10" i="42"/>
  <c r="E16" i="42"/>
  <c r="E22" i="42"/>
  <c r="E28" i="42"/>
  <c r="F4" i="42"/>
  <c r="F10" i="42"/>
  <c r="F16" i="42"/>
  <c r="F22" i="42"/>
  <c r="H22" i="41"/>
  <c r="B4" i="41"/>
  <c r="A4" i="41" s="1"/>
  <c r="B10" i="41"/>
  <c r="A10" i="41" s="1"/>
  <c r="A16" i="41"/>
  <c r="B22" i="41"/>
  <c r="A22" i="41" s="1"/>
  <c r="H4" i="41"/>
  <c r="H10" i="41"/>
  <c r="C22" i="41"/>
  <c r="D22" i="41"/>
  <c r="E4" i="41"/>
  <c r="E10" i="41"/>
  <c r="E16" i="41"/>
  <c r="E22" i="41"/>
  <c r="E28" i="41"/>
  <c r="H16" i="41"/>
  <c r="C4" i="41"/>
  <c r="C10" i="41"/>
  <c r="C16" i="41"/>
  <c r="D4" i="41"/>
  <c r="D10" i="41"/>
  <c r="D16" i="41"/>
  <c r="D28" i="41"/>
  <c r="F4" i="41"/>
  <c r="F10" i="41"/>
  <c r="F16" i="41"/>
  <c r="F22" i="41"/>
  <c r="H4" i="40"/>
  <c r="H10" i="40"/>
  <c r="H16" i="40"/>
  <c r="H28" i="40"/>
  <c r="B4" i="40"/>
  <c r="A4" i="40" s="1"/>
  <c r="B10" i="40"/>
  <c r="A10" i="40" s="1"/>
  <c r="B16" i="40"/>
  <c r="A16" i="40" s="1"/>
  <c r="B22" i="40"/>
  <c r="A22" i="40" s="1"/>
  <c r="B28" i="40"/>
  <c r="A28" i="40" s="1"/>
  <c r="H22" i="40"/>
  <c r="C4" i="40"/>
  <c r="C10" i="40"/>
  <c r="C16" i="40"/>
  <c r="C22" i="40"/>
  <c r="C28" i="40"/>
  <c r="D4" i="40"/>
  <c r="D10" i="40"/>
  <c r="D16" i="40"/>
  <c r="D22" i="40"/>
  <c r="D28" i="40"/>
  <c r="E4" i="40"/>
  <c r="E10" i="40"/>
  <c r="E16" i="40"/>
  <c r="E22" i="40"/>
  <c r="E28" i="40"/>
  <c r="F4" i="40"/>
  <c r="F10" i="40"/>
  <c r="F16" i="40"/>
  <c r="F22" i="40"/>
  <c r="H4" i="39"/>
  <c r="H10" i="39"/>
  <c r="H16" i="39"/>
  <c r="H22" i="39"/>
  <c r="H28" i="39"/>
  <c r="B4" i="39"/>
  <c r="A4" i="39" s="1"/>
  <c r="B10" i="39"/>
  <c r="A10" i="39" s="1"/>
  <c r="B16" i="39"/>
  <c r="A16" i="39" s="1"/>
  <c r="B22" i="39"/>
  <c r="A22" i="39" s="1"/>
  <c r="B28" i="39"/>
  <c r="A28" i="39" s="1"/>
  <c r="C10" i="39"/>
  <c r="C16" i="39"/>
  <c r="C28" i="39"/>
  <c r="D4" i="39"/>
  <c r="D10" i="39"/>
  <c r="D16" i="39"/>
  <c r="D22" i="39"/>
  <c r="D28" i="39"/>
  <c r="E4" i="39"/>
  <c r="E10" i="39"/>
  <c r="E16" i="39"/>
  <c r="E22" i="39"/>
  <c r="E28" i="39"/>
  <c r="C4" i="39"/>
  <c r="C22" i="39"/>
  <c r="F4" i="39"/>
  <c r="F10" i="39"/>
  <c r="F16" i="39"/>
  <c r="F22" i="39"/>
  <c r="B4" i="37"/>
  <c r="A4" i="37" s="1"/>
  <c r="B10" i="37"/>
  <c r="A10" i="37" s="1"/>
  <c r="B16" i="37"/>
  <c r="A16" i="37" s="1"/>
  <c r="B22" i="37"/>
  <c r="A22" i="37" s="1"/>
  <c r="B28" i="37"/>
  <c r="A28" i="37" s="1"/>
  <c r="C4" i="37"/>
  <c r="C10" i="37"/>
  <c r="C16" i="37"/>
  <c r="C22" i="37"/>
  <c r="C28" i="37"/>
  <c r="D4" i="37"/>
  <c r="D10" i="37"/>
  <c r="D16" i="37"/>
  <c r="D22" i="37"/>
  <c r="D28" i="37"/>
  <c r="F4" i="37"/>
  <c r="F10" i="37"/>
  <c r="F16" i="37"/>
  <c r="F22" i="37"/>
  <c r="F28" i="37"/>
  <c r="H4" i="37"/>
  <c r="H10" i="37"/>
  <c r="H16" i="37"/>
  <c r="H22" i="37"/>
  <c r="B4" i="36"/>
  <c r="A4" i="36" s="1"/>
  <c r="B10" i="36"/>
  <c r="A10" i="36" s="1"/>
  <c r="B16" i="36"/>
  <c r="A16" i="36" s="1"/>
  <c r="B22" i="36"/>
  <c r="A22" i="36" s="1"/>
  <c r="D4" i="36"/>
  <c r="D10" i="36"/>
  <c r="D16" i="36"/>
  <c r="D22" i="36"/>
  <c r="D28" i="36"/>
  <c r="E4" i="36"/>
  <c r="E10" i="36"/>
  <c r="E16" i="36"/>
  <c r="E22" i="36"/>
  <c r="E28" i="36"/>
  <c r="F4" i="36"/>
  <c r="F10" i="36"/>
  <c r="F16" i="36"/>
  <c r="F22" i="36"/>
  <c r="F28" i="36"/>
  <c r="H4" i="36"/>
  <c r="H10" i="36"/>
  <c r="H16" i="36"/>
  <c r="H22" i="36"/>
  <c r="E4" i="35"/>
  <c r="C16" i="35"/>
  <c r="B10" i="35"/>
  <c r="A10" i="35" s="1"/>
  <c r="B16" i="35"/>
  <c r="A16" i="35" s="1"/>
  <c r="B22" i="35"/>
  <c r="A22" i="35" s="1"/>
  <c r="B28" i="35"/>
  <c r="A28" i="35" s="1"/>
  <c r="D4" i="35"/>
  <c r="D10" i="35"/>
  <c r="D16" i="35"/>
  <c r="D22" i="35"/>
  <c r="D28" i="35"/>
  <c r="E10" i="35"/>
  <c r="E16" i="35"/>
  <c r="E22" i="35"/>
  <c r="E28" i="35"/>
  <c r="F4" i="35"/>
  <c r="F10" i="35"/>
  <c r="F16" i="35"/>
  <c r="F22" i="35"/>
  <c r="F28" i="35"/>
  <c r="G4" i="35"/>
  <c r="G10" i="35"/>
  <c r="G16" i="35"/>
  <c r="G22" i="35"/>
  <c r="G28" i="35"/>
  <c r="H1" i="35"/>
  <c r="H4" i="35"/>
  <c r="H10" i="35"/>
  <c r="H16" i="35"/>
  <c r="H22" i="35"/>
  <c r="B2" i="23"/>
  <c r="C4" i="23"/>
  <c r="C8" i="23"/>
  <c r="C12" i="23"/>
  <c r="C30" i="23"/>
  <c r="C36" i="23"/>
  <c r="B7" i="23"/>
  <c r="I7" i="23" s="1"/>
  <c r="B9" i="23"/>
  <c r="I9" i="23" s="1"/>
  <c r="B15" i="23"/>
  <c r="I15" i="23" s="1"/>
  <c r="B29" i="23"/>
  <c r="I29" i="23" s="1"/>
  <c r="B31" i="23"/>
  <c r="I31" i="23" s="1"/>
  <c r="B35" i="23"/>
  <c r="I35" i="23" s="1"/>
  <c r="C16" i="23" l="1"/>
  <c r="C14" i="23"/>
  <c r="E28" i="3"/>
  <c r="H4" i="3" l="1"/>
  <c r="C22" i="3"/>
  <c r="D28" i="3"/>
  <c r="B16" i="3"/>
  <c r="A16" i="3" s="1"/>
  <c r="B10" i="3"/>
  <c r="A10" i="3" s="1"/>
  <c r="D22" i="3"/>
  <c r="C10" i="3"/>
  <c r="E22" i="3"/>
  <c r="C4" i="3"/>
  <c r="E16" i="3"/>
  <c r="F22" i="3"/>
  <c r="D4" i="3"/>
  <c r="F16" i="3"/>
  <c r="G22" i="3"/>
  <c r="E4" i="3"/>
  <c r="H22" i="3"/>
  <c r="F4" i="3"/>
  <c r="G10" i="3"/>
  <c r="H16" i="3"/>
  <c r="B28" i="3"/>
  <c r="A28" i="3" s="1"/>
  <c r="C16" i="3"/>
  <c r="B4" i="3"/>
  <c r="A4" i="3" s="1"/>
  <c r="D16" i="3"/>
  <c r="F28" i="3"/>
  <c r="D10" i="3"/>
  <c r="G28" i="3"/>
  <c r="E10" i="3"/>
  <c r="H28" i="3"/>
  <c r="F10" i="3"/>
  <c r="G16" i="3"/>
  <c r="G4" i="3"/>
  <c r="H10" i="3"/>
  <c r="B22" i="3"/>
  <c r="A22" i="3" s="1"/>
  <c r="C2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  <author>Memic Sejla</author>
  </authors>
  <commentList>
    <comment ref="D1" authorId="0" shapeId="0" xr:uid="{053FF79B-9A7F-45A3-A0D1-49D470897372}">
      <text>
        <r>
          <rPr>
            <sz val="9"/>
            <color indexed="81"/>
            <rFont val="Century Gothic"/>
            <family val="2"/>
          </rPr>
          <t xml:space="preserve">Ein </t>
        </r>
        <r>
          <rPr>
            <b/>
            <sz val="11"/>
            <color indexed="81"/>
            <rFont val="Century Gothic"/>
            <family val="2"/>
          </rPr>
          <t>x</t>
        </r>
        <r>
          <rPr>
            <sz val="9"/>
            <color indexed="81"/>
            <rFont val="Century Gothic"/>
            <family val="2"/>
          </rPr>
          <t xml:space="preserve"> eingeben, um Feiertage zu markieren.
Markierte Feiertage mit einem x werden automatisch in Deinstplaner mit Farbe Gelb hervorgehoben.</t>
        </r>
      </text>
    </comment>
    <comment ref="E20" authorId="1" shapeId="0" xr:uid="{75097AA8-6DD0-489A-8A4E-AFACAB0A324C}">
      <text>
        <r>
          <rPr>
            <sz val="11"/>
            <color indexed="81"/>
            <rFont val="Century Gothic"/>
            <family val="2"/>
          </rPr>
          <t>Es handelt sich nur auf den Stadtgebiet der schwäbischen Stadt um einen gesetzlichen Feiertag.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<sst xmlns="http://schemas.openxmlformats.org/spreadsheetml/2006/main" count="281" uniqueCount="74">
  <si>
    <t>Jahr</t>
  </si>
  <si>
    <t>Monat</t>
  </si>
  <si>
    <t>KW</t>
  </si>
  <si>
    <t>MONTAG</t>
  </si>
  <si>
    <t>DIENSTAG</t>
  </si>
  <si>
    <t>MITTWOCH</t>
  </si>
  <si>
    <t>DONNERSTAG</t>
  </si>
  <si>
    <t>FREITAG</t>
  </si>
  <si>
    <t>SAMSTAG</t>
  </si>
  <si>
    <t>SONNTAG</t>
  </si>
  <si>
    <t>KALENDER</t>
  </si>
  <si>
    <t>Datum</t>
  </si>
  <si>
    <t>Tag</t>
  </si>
  <si>
    <t>Feiertag?</t>
  </si>
  <si>
    <t>Bezeihnung</t>
  </si>
  <si>
    <t>Land</t>
  </si>
  <si>
    <t>Gesetz.?</t>
  </si>
  <si>
    <t>So.</t>
  </si>
  <si>
    <t>Feiertag 
am Sonntag</t>
  </si>
  <si>
    <t>X</t>
  </si>
  <si>
    <t>Markierter 
Feiertag</t>
  </si>
  <si>
    <t>x</t>
  </si>
  <si>
    <t>Neujahr</t>
  </si>
  <si>
    <t>DE / AT / CH</t>
  </si>
  <si>
    <t>Ja</t>
  </si>
  <si>
    <t>Berchtoldstag</t>
  </si>
  <si>
    <t>CH</t>
  </si>
  <si>
    <t>Helige 3 Könige</t>
  </si>
  <si>
    <t>Internationaler Frauentag</t>
  </si>
  <si>
    <t>DE</t>
  </si>
  <si>
    <t>St. Josef</t>
  </si>
  <si>
    <t>Karfreitag</t>
  </si>
  <si>
    <t>DE / CH</t>
  </si>
  <si>
    <t>Ostersonntag</t>
  </si>
  <si>
    <t>Ostermontag</t>
  </si>
  <si>
    <t>DE / AT</t>
  </si>
  <si>
    <t>Näfelser Fahrt</t>
  </si>
  <si>
    <t>Sechseläuten</t>
  </si>
  <si>
    <t>Tag der Arbeit</t>
  </si>
  <si>
    <t>Staatsfeiertag</t>
  </si>
  <si>
    <t>AT</t>
  </si>
  <si>
    <t>Christi Himmelfahrt</t>
  </si>
  <si>
    <t>Pfingstsonntag</t>
  </si>
  <si>
    <t>Pfingstmontag</t>
  </si>
  <si>
    <t>Fronleichnam</t>
  </si>
  <si>
    <t>Peter und Paul</t>
  </si>
  <si>
    <t>Nationalfeiertag  CH</t>
  </si>
  <si>
    <t>Augsburger Friedensfest</t>
  </si>
  <si>
    <t>Mariä Himmelfahrt</t>
  </si>
  <si>
    <t>Genfer Bettag</t>
  </si>
  <si>
    <t>Knabenschiessen</t>
  </si>
  <si>
    <t>Eidgenössischer Dank-, Buss- und Bettag</t>
  </si>
  <si>
    <t>Weltkindertag</t>
  </si>
  <si>
    <t>Mauritiustag</t>
  </si>
  <si>
    <t>St. Niklaus von Flüe</t>
  </si>
  <si>
    <t>St. Leodegar</t>
  </si>
  <si>
    <t>Tag der deutschen Einheit</t>
  </si>
  <si>
    <t>Nationalfeiertag (AT)</t>
  </si>
  <si>
    <t>Reformationstag</t>
  </si>
  <si>
    <t>Allerheiligen</t>
  </si>
  <si>
    <t>Buß- und Bettag</t>
  </si>
  <si>
    <t>Mariä Empfängnis</t>
  </si>
  <si>
    <t>CH / AT</t>
  </si>
  <si>
    <t>1. Weihnachtstag</t>
  </si>
  <si>
    <t>2. Weihnachtstag</t>
  </si>
  <si>
    <t>Karsamstag</t>
  </si>
  <si>
    <t>Nein</t>
  </si>
  <si>
    <t>1. Advent</t>
  </si>
  <si>
    <t>Nikolaus</t>
  </si>
  <si>
    <t>2. Advent</t>
  </si>
  <si>
    <t>3. Advent</t>
  </si>
  <si>
    <t>4. Advent</t>
  </si>
  <si>
    <t>Heiligabend</t>
  </si>
  <si>
    <t>Silvester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</si>
</sst>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"/>
    <numFmt numFmtId="165" formatCode="mmmm"/>
    <numFmt numFmtId="166" formatCode="yyyy"/>
    <numFmt numFmtId="167" formatCode="ddd/"/>
  </numFmts>
  <fonts count="23">
    <font>
      <sz val="11"/>
      <color theme="1"/>
      <name val="Calibri"/>
      <family val="2"/>
    </font>
    <font>
      <sz val="12"/>
      <color theme="1"/>
      <name val="Abadi"/>
      <family val="2"/>
    </font>
    <font>
      <sz val="10"/>
      <color theme="1"/>
      <name val="Abadi"/>
      <family val="2"/>
    </font>
    <font>
      <sz val="20"/>
      <color theme="1"/>
      <name val="Abadi"/>
      <family val="2"/>
    </font>
    <font>
      <sz val="14"/>
      <color theme="1"/>
      <name val="Abadi Extra Light"/>
      <family val="2"/>
    </font>
    <font>
      <sz val="14"/>
      <color theme="4" tint="-0.249977111117893"/>
      <name val="Abadi"/>
      <family val="2"/>
    </font>
    <font>
      <sz val="14"/>
      <color rgb="FFC00000"/>
      <name val="Abadi"/>
      <family val="2"/>
    </font>
    <font>
      <sz val="18"/>
      <color theme="1"/>
      <name val="Abadi"/>
      <family val="2"/>
    </font>
    <font>
      <b/>
      <sz val="28"/>
      <color rgb="FFC00000"/>
      <name val="Abadi Extra Light"/>
      <family val="2"/>
    </font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rgb="FFC00000"/>
      <name val="Calibri"/>
      <family val="2"/>
      <scheme val="minor"/>
    </font>
    <font>
      <sz val="14"/>
      <color theme="1"/>
      <name val="Calibri"/>
      <family val="2"/>
    </font>
    <font>
      <b/>
      <sz val="14"/>
      <color theme="0"/>
      <name val="Century Gothic"/>
      <family val="2"/>
    </font>
    <font>
      <b/>
      <sz val="11"/>
      <color theme="1" tint="0.249977111117893"/>
      <name val="Century Gothic"/>
      <family val="2"/>
    </font>
    <font>
      <b/>
      <sz val="16"/>
      <color theme="0"/>
      <name val="Century Gothic"/>
      <family val="2"/>
    </font>
    <font>
      <sz val="11"/>
      <color theme="1" tint="0.249977111117893"/>
      <name val="Century Gothic"/>
      <family val="2"/>
    </font>
    <font>
      <sz val="16"/>
      <color theme="1" tint="0.249977111117893"/>
      <name val="Century Gothic"/>
      <family val="2"/>
    </font>
    <font>
      <sz val="9"/>
      <color indexed="81"/>
      <name val="Century Gothic"/>
      <family val="2"/>
    </font>
    <font>
      <b/>
      <sz val="11"/>
      <color indexed="81"/>
      <name val="Century Gothic"/>
      <family val="2"/>
    </font>
    <font>
      <sz val="11"/>
      <color indexed="81"/>
      <name val="Century Gothic"/>
      <family val="2"/>
    </font>
    <font>
      <sz val="9"/>
      <color indexed="81"/>
      <name val="Segoe UI"/>
      <family val="2"/>
    </font>
    <font>
      <sz val="20"/>
      <name val="Abad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8ACA2"/>
        <bgColor indexed="64"/>
      </patternFill>
    </fill>
    <fill>
      <patternFill patternType="solid">
        <fgColor rgb="FFFBE7E5"/>
        <bgColor indexed="64"/>
      </patternFill>
    </fill>
    <fill>
      <patternFill patternType="solid">
        <fgColor rgb="FFFFF9E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double">
        <color rgb="FFC00000"/>
      </bottom>
      <diagonal/>
    </border>
    <border>
      <left/>
      <right style="thin">
        <color theme="0" tint="-0.249977111117893"/>
      </right>
      <top style="double">
        <color rgb="FFC00000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double">
        <color rgb="FFC00000"/>
      </bottom>
      <diagonal/>
    </border>
    <border>
      <left style="thin">
        <color theme="0" tint="-0.249977111117893"/>
      </left>
      <right style="thin">
        <color theme="0" tint="-0.249977111117893"/>
      </right>
      <top style="double">
        <color rgb="FFC00000"/>
      </top>
      <bottom/>
      <diagonal/>
    </border>
    <border>
      <left style="thin">
        <color theme="0" tint="-0.249977111117893"/>
      </left>
      <right style="thin">
        <color theme="0" tint="-0.34998626667073579"/>
      </right>
      <top/>
      <bottom/>
      <diagonal/>
    </border>
    <border>
      <left style="thin">
        <color theme="0" tint="-0.249977111117893"/>
      </left>
      <right style="thin">
        <color theme="0" tint="-0.34998626667073579"/>
      </right>
      <top/>
      <bottom style="double">
        <color rgb="FFC00000"/>
      </bottom>
      <diagonal/>
    </border>
    <border>
      <left style="thin">
        <color theme="0" tint="-0.249977111117893"/>
      </left>
      <right style="thin">
        <color theme="0" tint="-0.34998626667073579"/>
      </right>
      <top style="double">
        <color rgb="FFC00000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249977111117893"/>
      </right>
      <top/>
      <bottom style="double">
        <color rgb="FFC00000"/>
      </bottom>
      <diagonal/>
    </border>
    <border>
      <left/>
      <right style="thin">
        <color theme="0" tint="-0.249977111117893"/>
      </right>
      <top/>
      <bottom style="thin">
        <color theme="0" tint="-0.34998626667073579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double">
        <color rgb="FFC00000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rgb="FFC00000"/>
      </bottom>
      <diagonal/>
    </border>
    <border>
      <left style="thin">
        <color rgb="FFABD1CB"/>
      </left>
      <right style="thick">
        <color theme="0"/>
      </right>
      <top style="thin">
        <color rgb="FFABD1CB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rgb="FFABD1CB"/>
      </top>
      <bottom style="thick">
        <color theme="0"/>
      </bottom>
      <diagonal/>
    </border>
    <border>
      <left style="thick">
        <color theme="0"/>
      </left>
      <right style="thin">
        <color rgb="FFABD1CB"/>
      </right>
      <top style="thin">
        <color rgb="FFABD1CB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rgb="FFABD1CB"/>
      </left>
      <right style="thick">
        <color theme="0"/>
      </right>
      <top/>
      <bottom style="thin">
        <color rgb="FF78ACA2"/>
      </bottom>
      <diagonal/>
    </border>
    <border>
      <left style="thick">
        <color theme="0"/>
      </left>
      <right style="thick">
        <color theme="0"/>
      </right>
      <top/>
      <bottom style="thin">
        <color rgb="FF78ACA2"/>
      </bottom>
      <diagonal/>
    </border>
    <border>
      <left style="thick">
        <color theme="0"/>
      </left>
      <right style="thin">
        <color rgb="FFABD1CB"/>
      </right>
      <top/>
      <bottom style="thin">
        <color rgb="FF78ACA2"/>
      </bottom>
      <diagonal/>
    </border>
    <border>
      <left/>
      <right style="thick">
        <color theme="0"/>
      </right>
      <top/>
      <bottom style="thin">
        <color rgb="FF78ACA2"/>
      </bottom>
      <diagonal/>
    </border>
    <border>
      <left style="thin">
        <color rgb="FFABD1CB"/>
      </left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ck">
        <color theme="0"/>
      </left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ck">
        <color theme="0"/>
      </left>
      <right style="thin">
        <color rgb="FFABD1CB"/>
      </right>
      <top style="thin">
        <color rgb="FF78ACA2"/>
      </top>
      <bottom style="thin">
        <color rgb="FF78ACA2"/>
      </bottom>
      <diagonal/>
    </border>
    <border>
      <left/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n">
        <color rgb="FFABD1CB"/>
      </left>
      <right style="thick">
        <color theme="0"/>
      </right>
      <top style="thin">
        <color rgb="FF78ACA2"/>
      </top>
      <bottom style="thin">
        <color rgb="FFABD1CB"/>
      </bottom>
      <diagonal/>
    </border>
    <border>
      <left style="thick">
        <color theme="0"/>
      </left>
      <right style="thick">
        <color theme="0"/>
      </right>
      <top style="thin">
        <color rgb="FF78ACA2"/>
      </top>
      <bottom style="thin">
        <color rgb="FFABD1CB"/>
      </bottom>
      <diagonal/>
    </border>
    <border>
      <left style="thick">
        <color theme="0"/>
      </left>
      <right style="thin">
        <color rgb="FFABD1CB"/>
      </right>
      <top style="thin">
        <color rgb="FF78ACA2"/>
      </top>
      <bottom style="thin">
        <color rgb="FFABD1CB"/>
      </bottom>
      <diagonal/>
    </border>
    <border>
      <left/>
      <right style="thick">
        <color theme="0"/>
      </right>
      <top style="thin">
        <color rgb="FF78ACA2"/>
      </top>
      <bottom/>
      <diagonal/>
    </border>
  </borders>
  <cellStyleXfs count="2">
    <xf numFmtId="0" fontId="0" fillId="0" borderId="0"/>
    <xf numFmtId="0" fontId="9" fillId="0" borderId="0"/>
  </cellStyleXfs>
  <cellXfs count="91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2" fillId="0" borderId="14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3" fillId="5" borderId="19" xfId="1" applyFont="1" applyFill="1" applyBorder="1" applyAlignment="1">
      <alignment horizontal="center" vertical="center"/>
    </xf>
    <xf numFmtId="0" fontId="13" fillId="5" borderId="20" xfId="1" applyFont="1" applyFill="1" applyBorder="1" applyAlignment="1">
      <alignment horizontal="center" vertical="center"/>
    </xf>
    <xf numFmtId="0" fontId="13" fillId="5" borderId="20" xfId="1" applyFont="1" applyFill="1" applyBorder="1" applyAlignment="1" applyProtection="1">
      <alignment horizontal="center" vertical="center"/>
      <protection locked="0"/>
    </xf>
    <xf numFmtId="0" fontId="13" fillId="5" borderId="21" xfId="1" applyFont="1" applyFill="1" applyBorder="1" applyAlignment="1" applyProtection="1">
      <alignment horizontal="center" vertical="center"/>
      <protection locked="0"/>
    </xf>
    <xf numFmtId="0" fontId="13" fillId="5" borderId="22" xfId="1" applyFont="1" applyFill="1" applyBorder="1" applyAlignment="1" applyProtection="1">
      <alignment horizontal="center" vertical="center"/>
      <protection locked="0"/>
    </xf>
    <xf numFmtId="0" fontId="14" fillId="0" borderId="0" xfId="1" applyFont="1"/>
    <xf numFmtId="0" fontId="15" fillId="5" borderId="0" xfId="1" applyFont="1" applyFill="1" applyAlignment="1">
      <alignment horizontal="center" vertical="center"/>
    </xf>
    <xf numFmtId="0" fontId="14" fillId="0" borderId="0" xfId="1" applyFont="1" applyAlignment="1">
      <alignment horizontal="center" vertical="center"/>
    </xf>
    <xf numFmtId="14" fontId="14" fillId="0" borderId="0" xfId="1" applyNumberFormat="1" applyFont="1" applyAlignment="1">
      <alignment horizontal="center" vertical="center"/>
    </xf>
    <xf numFmtId="14" fontId="16" fillId="0" borderId="23" xfId="1" quotePrefix="1" applyNumberFormat="1" applyFont="1" applyBorder="1" applyAlignment="1">
      <alignment horizontal="center" vertical="center"/>
    </xf>
    <xf numFmtId="14" fontId="16" fillId="0" borderId="24" xfId="1" applyNumberFormat="1" applyFont="1" applyBorder="1" applyAlignment="1">
      <alignment horizontal="center" vertical="center"/>
    </xf>
    <xf numFmtId="167" fontId="16" fillId="0" borderId="24" xfId="1" applyNumberFormat="1" applyFont="1" applyBorder="1" applyAlignment="1">
      <alignment horizontal="left" vertical="center"/>
    </xf>
    <xf numFmtId="0" fontId="17" fillId="0" borderId="24" xfId="1" applyFont="1" applyBorder="1" applyAlignment="1" applyProtection="1">
      <alignment horizontal="center" vertical="center"/>
      <protection locked="0"/>
    </xf>
    <xf numFmtId="49" fontId="16" fillId="0" borderId="24" xfId="1" applyNumberFormat="1" applyFont="1" applyBorder="1" applyAlignment="1" applyProtection="1">
      <alignment vertical="center"/>
      <protection locked="0"/>
    </xf>
    <xf numFmtId="49" fontId="16" fillId="0" borderId="25" xfId="1" applyNumberFormat="1" applyFont="1" applyBorder="1" applyAlignment="1" applyProtection="1">
      <alignment vertical="center"/>
      <protection locked="0"/>
    </xf>
    <xf numFmtId="0" fontId="16" fillId="0" borderId="26" xfId="1" applyFont="1" applyBorder="1" applyAlignment="1">
      <alignment horizontal="center" vertical="center"/>
    </xf>
    <xf numFmtId="0" fontId="16" fillId="0" borderId="0" xfId="1" applyFont="1"/>
    <xf numFmtId="14" fontId="16" fillId="0" borderId="27" xfId="1" quotePrefix="1" applyNumberFormat="1" applyFont="1" applyBorder="1" applyAlignment="1">
      <alignment horizontal="center" vertical="center"/>
    </xf>
    <xf numFmtId="14" fontId="16" fillId="0" borderId="28" xfId="1" applyNumberFormat="1" applyFont="1" applyBorder="1" applyAlignment="1">
      <alignment horizontal="center" vertical="center"/>
    </xf>
    <xf numFmtId="167" fontId="16" fillId="0" borderId="28" xfId="1" applyNumberFormat="1" applyFont="1" applyBorder="1" applyAlignment="1">
      <alignment horizontal="left" vertical="center"/>
    </xf>
    <xf numFmtId="0" fontId="17" fillId="0" borderId="28" xfId="1" applyFont="1" applyBorder="1" applyAlignment="1" applyProtection="1">
      <alignment horizontal="center" vertical="center"/>
      <protection locked="0"/>
    </xf>
    <xf numFmtId="49" fontId="16" fillId="0" borderId="28" xfId="1" applyNumberFormat="1" applyFont="1" applyBorder="1" applyAlignment="1" applyProtection="1">
      <alignment vertical="center"/>
      <protection locked="0"/>
    </xf>
    <xf numFmtId="49" fontId="16" fillId="0" borderId="29" xfId="1" applyNumberFormat="1" applyFont="1" applyBorder="1" applyAlignment="1" applyProtection="1">
      <alignment vertical="center"/>
      <protection locked="0"/>
    </xf>
    <xf numFmtId="0" fontId="16" fillId="0" borderId="30" xfId="1" applyFont="1" applyBorder="1" applyAlignment="1">
      <alignment horizontal="center" vertical="center"/>
    </xf>
    <xf numFmtId="0" fontId="16" fillId="0" borderId="28" xfId="1" applyFont="1" applyBorder="1" applyAlignment="1" applyProtection="1">
      <alignment vertical="center"/>
      <protection locked="0"/>
    </xf>
    <xf numFmtId="0" fontId="16" fillId="0" borderId="29" xfId="1" applyFont="1" applyBorder="1" applyAlignment="1" applyProtection="1">
      <alignment vertical="center"/>
      <protection locked="0"/>
    </xf>
    <xf numFmtId="14" fontId="16" fillId="0" borderId="27" xfId="1" applyNumberFormat="1" applyFont="1" applyBorder="1" applyAlignment="1" applyProtection="1">
      <alignment horizontal="center" vertical="center"/>
      <protection locked="0"/>
    </xf>
    <xf numFmtId="14" fontId="16" fillId="0" borderId="28" xfId="1" applyNumberFormat="1" applyFont="1" applyBorder="1" applyAlignment="1" applyProtection="1">
      <alignment horizontal="center" vertical="center"/>
      <protection locked="0"/>
    </xf>
    <xf numFmtId="167" fontId="16" fillId="0" borderId="28" xfId="1" applyNumberFormat="1" applyFont="1" applyBorder="1" applyAlignment="1" applyProtection="1">
      <alignment horizontal="left" vertical="center"/>
      <protection locked="0"/>
    </xf>
    <xf numFmtId="14" fontId="16" fillId="0" borderId="31" xfId="1" applyNumberFormat="1" applyFont="1" applyBorder="1" applyAlignment="1" applyProtection="1">
      <alignment horizontal="center" vertical="center"/>
      <protection locked="0"/>
    </xf>
    <xf numFmtId="14" fontId="16" fillId="0" borderId="32" xfId="1" applyNumberFormat="1" applyFont="1" applyBorder="1" applyAlignment="1" applyProtection="1">
      <alignment horizontal="center" vertical="center"/>
      <protection locked="0"/>
    </xf>
    <xf numFmtId="167" fontId="16" fillId="0" borderId="32" xfId="1" applyNumberFormat="1" applyFont="1" applyBorder="1" applyAlignment="1" applyProtection="1">
      <alignment horizontal="left" vertical="center"/>
      <protection locked="0"/>
    </xf>
    <xf numFmtId="0" fontId="17" fillId="0" borderId="32" xfId="1" applyFont="1" applyBorder="1" applyAlignment="1" applyProtection="1">
      <alignment horizontal="center" vertical="center"/>
      <protection locked="0"/>
    </xf>
    <xf numFmtId="0" fontId="16" fillId="0" borderId="32" xfId="1" applyFont="1" applyBorder="1" applyAlignment="1" applyProtection="1">
      <alignment vertical="center"/>
      <protection locked="0"/>
    </xf>
    <xf numFmtId="0" fontId="16" fillId="0" borderId="33" xfId="1" applyFont="1" applyBorder="1" applyAlignment="1" applyProtection="1">
      <alignment vertical="center"/>
      <protection locked="0"/>
    </xf>
    <xf numFmtId="0" fontId="16" fillId="0" borderId="34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horizontal="left" vertical="center"/>
    </xf>
    <xf numFmtId="0" fontId="16" fillId="0" borderId="0" xfId="1" applyFont="1" applyAlignment="1" applyProtection="1">
      <alignment horizontal="center" vertical="center"/>
      <protection locked="0"/>
    </xf>
    <xf numFmtId="0" fontId="16" fillId="0" borderId="0" xfId="1" applyFont="1" applyProtection="1">
      <protection locked="0"/>
    </xf>
    <xf numFmtId="164" fontId="4" fillId="0" borderId="2" xfId="0" applyNumberFormat="1" applyFont="1" applyBorder="1" applyAlignment="1" applyProtection="1">
      <alignment vertical="top"/>
      <protection locked="0"/>
    </xf>
    <xf numFmtId="164" fontId="4" fillId="0" borderId="6" xfId="0" applyNumberFormat="1" applyFont="1" applyBorder="1" applyAlignment="1" applyProtection="1">
      <alignment vertical="top"/>
      <protection locked="0"/>
    </xf>
    <xf numFmtId="164" fontId="5" fillId="0" borderId="6" xfId="0" applyNumberFormat="1" applyFont="1" applyBorder="1" applyAlignment="1" applyProtection="1">
      <alignment vertical="top"/>
      <protection locked="0"/>
    </xf>
    <xf numFmtId="164" fontId="6" fillId="0" borderId="9" xfId="0" applyNumberFormat="1" applyFont="1" applyBorder="1" applyAlignment="1" applyProtection="1">
      <alignment vertical="top"/>
      <protection locked="0"/>
    </xf>
    <xf numFmtId="164" fontId="4" fillId="0" borderId="3" xfId="0" applyNumberFormat="1" applyFont="1" applyBorder="1" applyAlignment="1" applyProtection="1">
      <alignment horizontal="right" vertical="top"/>
      <protection locked="0"/>
    </xf>
    <xf numFmtId="164" fontId="4" fillId="0" borderId="4" xfId="0" applyNumberFormat="1" applyFont="1" applyBorder="1" applyAlignment="1" applyProtection="1">
      <alignment horizontal="right" vertical="top"/>
      <protection locked="0"/>
    </xf>
    <xf numFmtId="164" fontId="5" fillId="0" borderId="4" xfId="0" applyNumberFormat="1" applyFont="1" applyBorder="1" applyAlignment="1" applyProtection="1">
      <alignment horizontal="right" vertical="top"/>
      <protection locked="0"/>
    </xf>
    <xf numFmtId="164" fontId="6" fillId="0" borderId="7" xfId="0" applyNumberFormat="1" applyFont="1" applyBorder="1" applyAlignment="1" applyProtection="1">
      <alignment horizontal="right" vertical="top"/>
      <protection locked="0"/>
    </xf>
    <xf numFmtId="164" fontId="4" fillId="0" borderId="2" xfId="0" applyNumberFormat="1" applyFont="1" applyBorder="1" applyAlignment="1" applyProtection="1">
      <alignment horizontal="right" vertical="top"/>
      <protection locked="0"/>
    </xf>
    <xf numFmtId="164" fontId="4" fillId="0" borderId="6" xfId="0" applyNumberFormat="1" applyFont="1" applyBorder="1" applyAlignment="1" applyProtection="1">
      <alignment horizontal="right" vertical="top"/>
      <protection locked="0"/>
    </xf>
    <xf numFmtId="164" fontId="5" fillId="0" borderId="6" xfId="0" applyNumberFormat="1" applyFont="1" applyBorder="1" applyAlignment="1" applyProtection="1">
      <alignment horizontal="right" vertical="top"/>
      <protection locked="0"/>
    </xf>
    <xf numFmtId="164" fontId="6" fillId="0" borderId="9" xfId="0" applyNumberFormat="1" applyFont="1" applyBorder="1" applyAlignment="1" applyProtection="1">
      <alignment horizontal="right" vertical="top"/>
      <protection locked="0"/>
    </xf>
    <xf numFmtId="164" fontId="10" fillId="0" borderId="4" xfId="0" applyNumberFormat="1" applyFont="1" applyBorder="1" applyAlignment="1" applyProtection="1">
      <alignment horizontal="center" vertical="top"/>
      <protection locked="0"/>
    </xf>
    <xf numFmtId="164" fontId="10" fillId="0" borderId="5" xfId="0" applyNumberFormat="1" applyFont="1" applyBorder="1" applyAlignment="1" applyProtection="1">
      <alignment horizontal="center" vertical="top"/>
      <protection locked="0"/>
    </xf>
    <xf numFmtId="164" fontId="11" fillId="0" borderId="7" xfId="0" applyNumberFormat="1" applyFont="1" applyBorder="1" applyAlignment="1" applyProtection="1">
      <alignment horizontal="center" vertical="top"/>
      <protection locked="0"/>
    </xf>
    <xf numFmtId="164" fontId="11" fillId="0" borderId="8" xfId="0" applyNumberFormat="1" applyFont="1" applyBorder="1" applyAlignment="1" applyProtection="1">
      <alignment horizontal="center" vertical="top"/>
      <protection locked="0"/>
    </xf>
    <xf numFmtId="0" fontId="7" fillId="2" borderId="17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164" fontId="9" fillId="0" borderId="3" xfId="0" applyNumberFormat="1" applyFont="1" applyBorder="1" applyAlignment="1" applyProtection="1">
      <alignment horizontal="center" vertical="top"/>
      <protection locked="0"/>
    </xf>
    <xf numFmtId="164" fontId="9" fillId="0" borderId="12" xfId="0" applyNumberFormat="1" applyFont="1" applyBorder="1" applyAlignment="1" applyProtection="1">
      <alignment horizontal="center" vertical="top"/>
      <protection locked="0"/>
    </xf>
    <xf numFmtId="164" fontId="9" fillId="0" borderId="4" xfId="0" applyNumberFormat="1" applyFont="1" applyBorder="1" applyAlignment="1" applyProtection="1">
      <alignment horizontal="center" vertical="top"/>
      <protection locked="0"/>
    </xf>
    <xf numFmtId="164" fontId="9" fillId="0" borderId="5" xfId="0" applyNumberFormat="1" applyFont="1" applyBorder="1" applyAlignment="1" applyProtection="1">
      <alignment horizontal="center" vertical="top"/>
      <protection locked="0"/>
    </xf>
    <xf numFmtId="0" fontId="7" fillId="3" borderId="17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166" fontId="22" fillId="0" borderId="0" xfId="0" applyNumberFormat="1" applyFont="1" applyAlignment="1">
      <alignment horizontal="center" vertical="center"/>
    </xf>
    <xf numFmtId="164" fontId="9" fillId="0" borderId="3" xfId="0" applyNumberFormat="1" applyFont="1" applyBorder="1" applyAlignment="1" applyProtection="1">
      <alignment vertical="top"/>
      <protection locked="0"/>
    </xf>
    <xf numFmtId="164" fontId="9" fillId="0" borderId="12" xfId="0" applyNumberFormat="1" applyFont="1" applyBorder="1" applyAlignment="1" applyProtection="1">
      <alignment vertical="top"/>
      <protection locked="0"/>
    </xf>
    <xf numFmtId="164" fontId="9" fillId="0" borderId="4" xfId="0" applyNumberFormat="1" applyFont="1" applyBorder="1" applyAlignment="1" applyProtection="1">
      <alignment vertical="top"/>
      <protection locked="0"/>
    </xf>
    <xf numFmtId="164" fontId="9" fillId="0" borderId="5" xfId="0" applyNumberFormat="1" applyFont="1" applyBorder="1" applyAlignment="1" applyProtection="1">
      <alignment vertical="top"/>
      <protection locked="0"/>
    </xf>
    <xf numFmtId="164" fontId="10" fillId="0" borderId="4" xfId="0" applyNumberFormat="1" applyFont="1" applyBorder="1" applyAlignment="1" applyProtection="1">
      <alignment vertical="top"/>
      <protection locked="0"/>
    </xf>
    <xf numFmtId="164" fontId="10" fillId="0" borderId="5" xfId="0" applyNumberFormat="1" applyFont="1" applyBorder="1" applyAlignment="1" applyProtection="1">
      <alignment vertical="top"/>
      <protection locked="0"/>
    </xf>
    <xf numFmtId="0" fontId="8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right" vertical="center"/>
    </xf>
    <xf numFmtId="164" fontId="11" fillId="0" borderId="7" xfId="0" applyNumberFormat="1" applyFont="1" applyBorder="1" applyAlignment="1" applyProtection="1">
      <alignment vertical="top"/>
      <protection locked="0"/>
    </xf>
    <xf numFmtId="164" fontId="11" fillId="0" borderId="8" xfId="0" applyNumberFormat="1" applyFont="1" applyBorder="1" applyAlignment="1" applyProtection="1">
      <alignment vertical="top"/>
      <protection locked="0"/>
    </xf>
    <xf numFmtId="164" fontId="10" fillId="0" borderId="10" xfId="0" applyNumberFormat="1" applyFont="1" applyBorder="1" applyAlignment="1" applyProtection="1">
      <alignment horizontal="center" vertical="top"/>
      <protection locked="0"/>
    </xf>
    <xf numFmtId="164" fontId="11" fillId="0" borderId="11" xfId="0" applyNumberFormat="1" applyFont="1" applyBorder="1" applyAlignment="1" applyProtection="1">
      <alignment horizontal="center" vertical="top"/>
      <protection locked="0"/>
    </xf>
    <xf numFmtId="0" fontId="7" fillId="2" borderId="16" xfId="0" applyFont="1" applyFill="1" applyBorder="1" applyAlignment="1">
      <alignment horizontal="center" vertical="center"/>
    </xf>
    <xf numFmtId="164" fontId="9" fillId="0" borderId="13" xfId="0" applyNumberFormat="1" applyFont="1" applyBorder="1" applyAlignment="1" applyProtection="1">
      <alignment horizontal="center" vertical="top"/>
      <protection locked="0"/>
    </xf>
    <xf numFmtId="164" fontId="9" fillId="0" borderId="10" xfId="0" applyNumberFormat="1" applyFont="1" applyBorder="1" applyAlignment="1" applyProtection="1">
      <alignment horizontal="center" vertical="top"/>
      <protection locked="0"/>
    </xf>
    <xf numFmtId="166" fontId="3" fillId="0" borderId="0" xfId="0" applyNumberFormat="1" applyFont="1" applyAlignment="1">
      <alignment horizontal="center" vertical="center"/>
    </xf>
    <xf numFmtId="0" fontId="14" fillId="6" borderId="0" xfId="1" applyFont="1" applyFill="1" applyAlignment="1">
      <alignment horizontal="left" vertical="center" wrapText="1" indent="1"/>
    </xf>
    <xf numFmtId="0" fontId="14" fillId="7" borderId="0" xfId="1" applyFont="1" applyFill="1" applyAlignment="1">
      <alignment horizontal="left" vertical="center" wrapText="1" indent="1"/>
    </xf>
    <xf numFmtId="165" fontId="7" fillId="0" borderId="0" xfId="0" applyNumberFormat="1" applyFont="1" applyAlignment="1">
      <alignment horizontal="right" vertical="center"/>
    </xf>
  </cellXfs>
  <cellStyles count="2">
    <cellStyle name="Standard" xfId="0" builtinId="0"/>
    <cellStyle name="Standard 2" xfId="1" xr:uid="{4BEC09B0-637F-456D-AA27-EEA14C8CCC38}"/>
  </cellStyles>
  <dxfs count="102"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</font>
      <fill>
        <patternFill>
          <bgColor rgb="FFFFF9E7"/>
        </patternFill>
      </fill>
    </dxf>
    <dxf>
      <font>
        <b/>
        <i val="0"/>
      </font>
      <fill>
        <patternFill>
          <bgColor rgb="FFFBE7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theme="0"/>
        </left>
        <right style="thin">
          <color rgb="FFABD1CB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67" formatCode="ddd/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ABD1CB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1" hidden="0"/>
    </dxf>
    <dxf>
      <border>
        <top style="thin">
          <color rgb="FF78ACA2"/>
        </top>
      </border>
    </dxf>
    <dxf>
      <border diagonalUp="0" diagonalDown="0">
        <left style="thin">
          <color rgb="FF78ACA2"/>
        </left>
        <right style="thin">
          <color rgb="FF78ACA2"/>
        </right>
        <top style="thin">
          <color rgb="FF78ACA2"/>
        </top>
        <bottom style="thin">
          <color rgb="FF78ACA2"/>
        </bottom>
      </border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>
        <bottom style="thick">
          <color theme="0"/>
        </bottom>
      </border>
    </dxf>
    <dxf>
      <font>
        <b/>
        <strike val="0"/>
        <outline val="0"/>
        <shadow val="0"/>
        <u val="none"/>
        <vertAlign val="baseline"/>
        <sz val="14"/>
        <color theme="0"/>
        <name val="Century Gothic"/>
        <family val="2"/>
        <scheme val="none"/>
      </font>
      <fill>
        <patternFill patternType="solid">
          <fgColor indexed="64"/>
          <bgColor rgb="FF78ACA2"/>
        </patternFill>
      </fill>
      <border diagonalUp="0" diagonalDown="0" outline="0">
        <left style="thick">
          <color theme="0"/>
        </left>
        <right style="thick">
          <color theme="0"/>
        </right>
        <top/>
        <bottom/>
      </border>
    </dxf>
  </dxfs>
  <tableStyles count="0" defaultTableStyle="TableStyleMedium2" defaultPivotStyle="PivotStyleLight16"/>
  <colors>
    <mruColors>
      <color rgb="FFFFE5E5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209550</xdr:colOff>
      <xdr:row>33</xdr:row>
      <xdr:rowOff>38100</xdr:rowOff>
    </xdr:from>
    <xdr:to>
      <xdr:col>7</xdr:col>
      <xdr:colOff>1186510</xdr:colOff>
      <xdr:row>33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5D8270-DA73-44CC-AE98-AF476745B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5800" y="7115175"/>
          <a:ext cx="976960" cy="166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209550</xdr:colOff>
      <xdr:row>33</xdr:row>
      <xdr:rowOff>38100</xdr:rowOff>
    </xdr:from>
    <xdr:to>
      <xdr:col>7</xdr:col>
      <xdr:colOff>1186510</xdr:colOff>
      <xdr:row>33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81CA29-FF56-46E2-88C3-B9B363376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5800" y="5867400"/>
          <a:ext cx="976960" cy="166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300990</xdr:colOff>
      <xdr:row>39</xdr:row>
      <xdr:rowOff>38100</xdr:rowOff>
    </xdr:from>
    <xdr:to>
      <xdr:col>7</xdr:col>
      <xdr:colOff>1277950</xdr:colOff>
      <xdr:row>40</xdr:row>
      <xdr:rowOff>12596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81A7AB-9AB5-43C8-9039-83B91E2F3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7240" y="7115175"/>
          <a:ext cx="976960" cy="1745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209550</xdr:colOff>
      <xdr:row>33</xdr:row>
      <xdr:rowOff>38100</xdr:rowOff>
    </xdr:from>
    <xdr:to>
      <xdr:col>7</xdr:col>
      <xdr:colOff>1186510</xdr:colOff>
      <xdr:row>33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93EB40-08BF-4882-9ABA-5B69023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5800" y="7105650"/>
          <a:ext cx="976960" cy="1669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300990</xdr:colOff>
      <xdr:row>39</xdr:row>
      <xdr:rowOff>38100</xdr:rowOff>
    </xdr:from>
    <xdr:to>
      <xdr:col>7</xdr:col>
      <xdr:colOff>1277950</xdr:colOff>
      <xdr:row>40</xdr:row>
      <xdr:rowOff>14501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F78727-7F62-4764-B01E-BE05DE5BE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7240" y="8315325"/>
          <a:ext cx="976960" cy="1764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316230</xdr:colOff>
      <xdr:row>39</xdr:row>
      <xdr:rowOff>38100</xdr:rowOff>
    </xdr:from>
    <xdr:to>
      <xdr:col>7</xdr:col>
      <xdr:colOff>1283665</xdr:colOff>
      <xdr:row>40</xdr:row>
      <xdr:rowOff>14501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DA7BF2-A8A3-409F-B36E-F6CFC6C97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2480" y="7115175"/>
          <a:ext cx="967435" cy="1764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209550</xdr:colOff>
      <xdr:row>33</xdr:row>
      <xdr:rowOff>38100</xdr:rowOff>
    </xdr:from>
    <xdr:to>
      <xdr:col>7</xdr:col>
      <xdr:colOff>1186510</xdr:colOff>
      <xdr:row>33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EF98BD-082B-4DD5-8909-17D551287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5800" y="7105650"/>
          <a:ext cx="976960" cy="16690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300990</xdr:colOff>
      <xdr:row>39</xdr:row>
      <xdr:rowOff>38100</xdr:rowOff>
    </xdr:from>
    <xdr:to>
      <xdr:col>7</xdr:col>
      <xdr:colOff>1277950</xdr:colOff>
      <xdr:row>40</xdr:row>
      <xdr:rowOff>14501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492FE-498E-495D-89CF-DF405B316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7240" y="8315325"/>
          <a:ext cx="976960" cy="17642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247650</xdr:colOff>
      <xdr:row>39</xdr:row>
      <xdr:rowOff>38100</xdr:rowOff>
    </xdr:from>
    <xdr:to>
      <xdr:col>7</xdr:col>
      <xdr:colOff>1224610</xdr:colOff>
      <xdr:row>40</xdr:row>
      <xdr:rowOff>4976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EDAE29-F197-4C4F-B327-BBC8A21A6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2950" y="7105650"/>
          <a:ext cx="976960" cy="16690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209550</xdr:colOff>
      <xdr:row>33</xdr:row>
      <xdr:rowOff>38100</xdr:rowOff>
    </xdr:from>
    <xdr:to>
      <xdr:col>7</xdr:col>
      <xdr:colOff>1186510</xdr:colOff>
      <xdr:row>33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70ED0D-97A9-4448-8B02-4FC220E41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5800" y="7115175"/>
          <a:ext cx="976960" cy="16690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308610</xdr:colOff>
      <xdr:row>39</xdr:row>
      <xdr:rowOff>38100</xdr:rowOff>
    </xdr:from>
    <xdr:to>
      <xdr:col>7</xdr:col>
      <xdr:colOff>1285570</xdr:colOff>
      <xdr:row>40</xdr:row>
      <xdr:rowOff>14501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9B6C8F-4437-4402-B322-6A4BA7557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4860" y="7115175"/>
          <a:ext cx="976960" cy="17642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247650</xdr:colOff>
      <xdr:row>39</xdr:row>
      <xdr:rowOff>38100</xdr:rowOff>
    </xdr:from>
    <xdr:to>
      <xdr:col>7</xdr:col>
      <xdr:colOff>1224610</xdr:colOff>
      <xdr:row>40</xdr:row>
      <xdr:rowOff>4976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ABC300-DC65-473A-9429-DD4F6B64A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2950" y="7105650"/>
          <a:ext cx="976960" cy="16690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7C3683-70A1-4647-B61A-FE25E7BD8F50}" name="Tabelle1" displayName="Tabelle1" ref="A1:G51" totalsRowShown="0" headerRowDxfId="101" dataDxfId="99" headerRowBorderDxfId="100" tableBorderDxfId="98" totalsRowBorderDxfId="97">
  <autoFilter ref="A1:G51" xr:uid="{4EAEEA1E-B5B6-4DDD-9744-8690A2A4EE58}"/>
  <sortState xmlns:xlrd2="http://schemas.microsoft.com/office/spreadsheetml/2017/richdata2" ref="A2:G44">
    <sortCondition ref="G1:G44"/>
  </sortState>
  <tableColumns count="7">
    <tableColumn id="1" xr3:uid="{63288430-50CD-4DCC-A3EA-11CAE375450F}" name="Datum" dataDxfId="96"/>
    <tableColumn id="2" xr3:uid="{90912847-F22B-4E7D-B8D9-007BAB859DCF}" name="Jahr" dataDxfId="95">
      <calculatedColumnFormula>IF(D2="x",A2,"")</calculatedColumnFormula>
    </tableColumn>
    <tableColumn id="8" xr3:uid="{B1DBC0CB-2333-4847-9CDC-55F4A2E34C4C}" name="Tag" dataDxfId="94">
      <calculatedColumnFormula>IF(D2="x",A2,"")</calculatedColumnFormula>
    </tableColumn>
    <tableColumn id="3" xr3:uid="{CC92C1E8-B47B-4CEC-A3BB-F2E7CC4A528B}" name="Feiertag?" dataDxfId="93"/>
    <tableColumn id="4" xr3:uid="{AF03A318-6408-4CEC-96DD-C50D325D33F1}" name="Bezeihnung" dataDxfId="92"/>
    <tableColumn id="5" xr3:uid="{B986956D-5B40-473E-8AA2-9EF30FC45D67}" name="Land" dataDxfId="91"/>
    <tableColumn id="6" xr3:uid="{9D91557C-C4B2-48BA-90A6-706AA33AF9C0}" name="Gesetz.?" dataDxfId="9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C1499-446A-4877-A5B7-C4BFB84CF726}">
  <sheetPr>
    <pageSetUpPr fitToPage="1"/>
  </sheetPr>
  <dimension ref="A1:S34"/>
  <sheetViews>
    <sheetView showGridLines="0" workbookViewId="0">
      <pane ySplit="3" topLeftCell="A4" activePane="bottomLeft" state="frozen"/>
      <selection pane="bottomLeft" activeCell="B5" sqref="B5:B9"/>
    </sheetView>
  </sheetViews>
  <sheetFormatPr baseColWidth="10" defaultRowHeight="15"/>
  <cols>
    <col min="1" max="1" width="5.7109375" customWidth="1"/>
    <col min="2" max="8" width="19.2851562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78" t="s">
        <v>10</v>
      </c>
      <c r="B1" s="78"/>
      <c r="C1" s="78"/>
      <c r="D1" s="78"/>
      <c r="E1" s="79" t="str">
        <f>TEXT(DATE(R2,S2,1),"MMMM")</f>
        <v>Januar</v>
      </c>
      <c r="F1" s="79"/>
      <c r="G1" s="79"/>
      <c r="H1" s="71">
        <f>DATE($R$2,S2,1)</f>
        <v>46388</v>
      </c>
      <c r="R1" s="4" t="s">
        <v>0</v>
      </c>
      <c r="S1" s="4" t="s">
        <v>1</v>
      </c>
    </row>
    <row r="2" spans="1:19" ht="15" customHeight="1">
      <c r="A2" s="78"/>
      <c r="B2" s="78"/>
      <c r="C2" s="78"/>
      <c r="D2" s="78"/>
      <c r="E2" s="79"/>
      <c r="F2" s="79"/>
      <c r="G2" s="79"/>
      <c r="H2" s="71"/>
      <c r="R2" s="3">
        <v>2027</v>
      </c>
      <c r="S2" s="3">
        <v>1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61">
        <f>WEEKNUM($B$4,21)</f>
        <v>53</v>
      </c>
      <c r="B4" s="45">
        <f>DATE($R$2,$S$2,(1-WEEKDAY(DATE($R$2,$S$2,1),2))+(COLUMN(B3)-1)+(ROW(K1)-1)*7)</f>
        <v>46384</v>
      </c>
      <c r="C4" s="46">
        <f t="shared" ref="C4:H4" si="0">DATE($R$2,$S$2,(1-WEEKDAY(DATE($R$2,$S$2,1),2))+(COLUMN(C3)-1)+(ROW(L1)-1)*7)</f>
        <v>46385</v>
      </c>
      <c r="D4" s="46">
        <f t="shared" si="0"/>
        <v>46386</v>
      </c>
      <c r="E4" s="46">
        <f t="shared" si="0"/>
        <v>46387</v>
      </c>
      <c r="F4" s="46">
        <f t="shared" si="0"/>
        <v>46388</v>
      </c>
      <c r="G4" s="47">
        <f t="shared" si="0"/>
        <v>46389</v>
      </c>
      <c r="H4" s="48">
        <f t="shared" si="0"/>
        <v>46390</v>
      </c>
    </row>
    <row r="5" spans="1:19">
      <c r="A5" s="62"/>
      <c r="B5" s="72"/>
      <c r="C5" s="74"/>
      <c r="D5" s="74"/>
      <c r="E5" s="74"/>
      <c r="F5" s="74"/>
      <c r="G5" s="76"/>
      <c r="H5" s="80"/>
    </row>
    <row r="6" spans="1:19" ht="15.95" customHeight="1">
      <c r="A6" s="62"/>
      <c r="B6" s="72"/>
      <c r="C6" s="74"/>
      <c r="D6" s="74"/>
      <c r="E6" s="74"/>
      <c r="F6" s="74"/>
      <c r="G6" s="76"/>
      <c r="H6" s="80"/>
    </row>
    <row r="7" spans="1:19">
      <c r="A7" s="62"/>
      <c r="B7" s="72"/>
      <c r="C7" s="74"/>
      <c r="D7" s="74"/>
      <c r="E7" s="74"/>
      <c r="F7" s="74"/>
      <c r="G7" s="76"/>
      <c r="H7" s="80"/>
    </row>
    <row r="8" spans="1:19" ht="15.95" customHeight="1">
      <c r="A8" s="62"/>
      <c r="B8" s="72"/>
      <c r="C8" s="74"/>
      <c r="D8" s="74"/>
      <c r="E8" s="74"/>
      <c r="F8" s="74"/>
      <c r="G8" s="76"/>
      <c r="H8" s="80"/>
    </row>
    <row r="9" spans="1:19" ht="15.75" thickBot="1">
      <c r="A9" s="63"/>
      <c r="B9" s="73"/>
      <c r="C9" s="75"/>
      <c r="D9" s="75"/>
      <c r="E9" s="75"/>
      <c r="F9" s="75"/>
      <c r="G9" s="77"/>
      <c r="H9" s="81"/>
    </row>
    <row r="10" spans="1:19" ht="21" thickTop="1">
      <c r="A10" s="68">
        <f>WEEKNUM($B$10,21)</f>
        <v>1</v>
      </c>
      <c r="B10" s="49">
        <f t="shared" ref="B10:H10" si="1">DATE($R$2,$S$2,(1-WEEKDAY(DATE($R$2,$S$2,1),2))+(COLUMN(B4)-1)+(ROW(K2)-1)*7)</f>
        <v>46391</v>
      </c>
      <c r="C10" s="50">
        <f t="shared" si="1"/>
        <v>46392</v>
      </c>
      <c r="D10" s="50">
        <f t="shared" si="1"/>
        <v>46393</v>
      </c>
      <c r="E10" s="50">
        <f t="shared" si="1"/>
        <v>46394</v>
      </c>
      <c r="F10" s="50">
        <f t="shared" si="1"/>
        <v>46395</v>
      </c>
      <c r="G10" s="51">
        <f t="shared" si="1"/>
        <v>46396</v>
      </c>
      <c r="H10" s="52">
        <f t="shared" si="1"/>
        <v>46397</v>
      </c>
    </row>
    <row r="11" spans="1:19">
      <c r="A11" s="69"/>
      <c r="B11" s="64"/>
      <c r="C11" s="66"/>
      <c r="D11" s="66"/>
      <c r="E11" s="66"/>
      <c r="F11" s="66"/>
      <c r="G11" s="57"/>
      <c r="H11" s="59"/>
    </row>
    <row r="12" spans="1:19" ht="15.95" customHeight="1">
      <c r="A12" s="69"/>
      <c r="B12" s="64"/>
      <c r="C12" s="66"/>
      <c r="D12" s="66"/>
      <c r="E12" s="66"/>
      <c r="F12" s="66"/>
      <c r="G12" s="57"/>
      <c r="H12" s="59"/>
    </row>
    <row r="13" spans="1:19">
      <c r="A13" s="69"/>
      <c r="B13" s="64"/>
      <c r="C13" s="66"/>
      <c r="D13" s="66"/>
      <c r="E13" s="66"/>
      <c r="F13" s="66"/>
      <c r="G13" s="57"/>
      <c r="H13" s="59"/>
    </row>
    <row r="14" spans="1:19">
      <c r="A14" s="69"/>
      <c r="B14" s="64"/>
      <c r="C14" s="66"/>
      <c r="D14" s="66"/>
      <c r="E14" s="66"/>
      <c r="F14" s="66"/>
      <c r="G14" s="57"/>
      <c r="H14" s="59"/>
    </row>
    <row r="15" spans="1:19" ht="15.75" thickBot="1">
      <c r="A15" s="70"/>
      <c r="B15" s="65"/>
      <c r="C15" s="67"/>
      <c r="D15" s="67"/>
      <c r="E15" s="67"/>
      <c r="F15" s="67"/>
      <c r="G15" s="58"/>
      <c r="H15" s="60"/>
    </row>
    <row r="16" spans="1:19" ht="21" thickTop="1">
      <c r="A16" s="61">
        <f>WEEKNUM($B$16,21)</f>
        <v>2</v>
      </c>
      <c r="B16" s="49">
        <f t="shared" ref="B16:H16" si="2">DATE($R$2,$S$2,(1-WEEKDAY(DATE($R$2,$S$2,1),2))+(COLUMN(B10)-1)+(ROW(K3)-1)*7)</f>
        <v>46398</v>
      </c>
      <c r="C16" s="50">
        <f t="shared" si="2"/>
        <v>46399</v>
      </c>
      <c r="D16" s="50">
        <f t="shared" si="2"/>
        <v>46400</v>
      </c>
      <c r="E16" s="50">
        <f t="shared" si="2"/>
        <v>46401</v>
      </c>
      <c r="F16" s="50">
        <f t="shared" si="2"/>
        <v>46402</v>
      </c>
      <c r="G16" s="51">
        <f t="shared" si="2"/>
        <v>46403</v>
      </c>
      <c r="H16" s="52">
        <f t="shared" si="2"/>
        <v>46404</v>
      </c>
    </row>
    <row r="17" spans="1:8">
      <c r="A17" s="62"/>
      <c r="B17" s="64"/>
      <c r="C17" s="66"/>
      <c r="D17" s="66"/>
      <c r="E17" s="66"/>
      <c r="F17" s="66"/>
      <c r="G17" s="57"/>
      <c r="H17" s="59"/>
    </row>
    <row r="18" spans="1:8" ht="15.95" customHeight="1">
      <c r="A18" s="62"/>
      <c r="B18" s="64"/>
      <c r="C18" s="66"/>
      <c r="D18" s="66"/>
      <c r="E18" s="66"/>
      <c r="F18" s="66"/>
      <c r="G18" s="57"/>
      <c r="H18" s="59"/>
    </row>
    <row r="19" spans="1:8">
      <c r="A19" s="62"/>
      <c r="B19" s="64"/>
      <c r="C19" s="66"/>
      <c r="D19" s="66"/>
      <c r="E19" s="66"/>
      <c r="F19" s="66"/>
      <c r="G19" s="57"/>
      <c r="H19" s="59"/>
    </row>
    <row r="20" spans="1:8" ht="15.95" customHeight="1">
      <c r="A20" s="62"/>
      <c r="B20" s="64"/>
      <c r="C20" s="66"/>
      <c r="D20" s="66"/>
      <c r="E20" s="66"/>
      <c r="F20" s="66"/>
      <c r="G20" s="57"/>
      <c r="H20" s="59"/>
    </row>
    <row r="21" spans="1:8" ht="15.75" thickBot="1">
      <c r="A21" s="63"/>
      <c r="B21" s="65"/>
      <c r="C21" s="67"/>
      <c r="D21" s="67"/>
      <c r="E21" s="67"/>
      <c r="F21" s="67"/>
      <c r="G21" s="58"/>
      <c r="H21" s="60"/>
    </row>
    <row r="22" spans="1:8" ht="21" thickTop="1">
      <c r="A22" s="68">
        <f>WEEKNUM($B$22,21)</f>
        <v>3</v>
      </c>
      <c r="B22" s="49">
        <f t="shared" ref="B22:H22" si="3">DATE($R$2,$S$2,(1-WEEKDAY(DATE($R$2,$S$2,1),2))+(COLUMN(B16)-1)+(ROW(K4)-1)*7)</f>
        <v>46405</v>
      </c>
      <c r="C22" s="50">
        <f t="shared" si="3"/>
        <v>46406</v>
      </c>
      <c r="D22" s="50">
        <f t="shared" si="3"/>
        <v>46407</v>
      </c>
      <c r="E22" s="50">
        <f t="shared" si="3"/>
        <v>46408</v>
      </c>
      <c r="F22" s="50">
        <f t="shared" si="3"/>
        <v>46409</v>
      </c>
      <c r="G22" s="51">
        <f t="shared" si="3"/>
        <v>46410</v>
      </c>
      <c r="H22" s="52">
        <f t="shared" si="3"/>
        <v>46411</v>
      </c>
    </row>
    <row r="23" spans="1:8">
      <c r="A23" s="69"/>
      <c r="B23" s="64"/>
      <c r="C23" s="66"/>
      <c r="D23" s="66"/>
      <c r="E23" s="66"/>
      <c r="F23" s="66"/>
      <c r="G23" s="57"/>
      <c r="H23" s="59"/>
    </row>
    <row r="24" spans="1:8" ht="15.95" customHeight="1">
      <c r="A24" s="69"/>
      <c r="B24" s="64"/>
      <c r="C24" s="66"/>
      <c r="D24" s="66"/>
      <c r="E24" s="66"/>
      <c r="F24" s="66"/>
      <c r="G24" s="57"/>
      <c r="H24" s="59"/>
    </row>
    <row r="25" spans="1:8">
      <c r="A25" s="69"/>
      <c r="B25" s="64"/>
      <c r="C25" s="66"/>
      <c r="D25" s="66"/>
      <c r="E25" s="66"/>
      <c r="F25" s="66"/>
      <c r="G25" s="57"/>
      <c r="H25" s="59"/>
    </row>
    <row r="26" spans="1:8" ht="15.95" customHeight="1">
      <c r="A26" s="69"/>
      <c r="B26" s="64"/>
      <c r="C26" s="66"/>
      <c r="D26" s="66"/>
      <c r="E26" s="66"/>
      <c r="F26" s="66"/>
      <c r="G26" s="57"/>
      <c r="H26" s="59"/>
    </row>
    <row r="27" spans="1:8" ht="15.75" thickBot="1">
      <c r="A27" s="70"/>
      <c r="B27" s="65"/>
      <c r="C27" s="67"/>
      <c r="D27" s="67"/>
      <c r="E27" s="67"/>
      <c r="F27" s="67"/>
      <c r="G27" s="58"/>
      <c r="H27" s="60"/>
    </row>
    <row r="28" spans="1:8" ht="21" thickTop="1">
      <c r="A28" s="61">
        <f>WEEKNUM(B28,21)</f>
        <v>4</v>
      </c>
      <c r="B28" s="53">
        <f t="shared" ref="B28:H28" si="4">DATE($R$2,$S$2,(1-WEEKDAY(DATE($R$2,$S$2,1),2))+(COLUMN(B22)-1)+(ROW(K5)-1)*7)</f>
        <v>46412</v>
      </c>
      <c r="C28" s="54">
        <f t="shared" si="4"/>
        <v>46413</v>
      </c>
      <c r="D28" s="54">
        <f t="shared" si="4"/>
        <v>46414</v>
      </c>
      <c r="E28" s="54">
        <f t="shared" si="4"/>
        <v>46415</v>
      </c>
      <c r="F28" s="54">
        <f t="shared" si="4"/>
        <v>46416</v>
      </c>
      <c r="G28" s="55">
        <f t="shared" si="4"/>
        <v>46417</v>
      </c>
      <c r="H28" s="56">
        <f t="shared" si="4"/>
        <v>46418</v>
      </c>
    </row>
    <row r="29" spans="1:8">
      <c r="A29" s="62"/>
      <c r="B29" s="64"/>
      <c r="C29" s="66"/>
      <c r="D29" s="66"/>
      <c r="E29" s="66"/>
      <c r="F29" s="66"/>
      <c r="G29" s="57"/>
      <c r="H29" s="59"/>
    </row>
    <row r="30" spans="1:8" ht="15.95" customHeight="1">
      <c r="A30" s="62"/>
      <c r="B30" s="64"/>
      <c r="C30" s="66"/>
      <c r="D30" s="66"/>
      <c r="E30" s="66"/>
      <c r="F30" s="66"/>
      <c r="G30" s="57"/>
      <c r="H30" s="59"/>
    </row>
    <row r="31" spans="1:8">
      <c r="A31" s="62"/>
      <c r="B31" s="64"/>
      <c r="C31" s="66"/>
      <c r="D31" s="66"/>
      <c r="E31" s="66"/>
      <c r="F31" s="66"/>
      <c r="G31" s="57"/>
      <c r="H31" s="59"/>
    </row>
    <row r="32" spans="1:8" ht="15.95" customHeight="1">
      <c r="A32" s="62"/>
      <c r="B32" s="64"/>
      <c r="C32" s="66"/>
      <c r="D32" s="66"/>
      <c r="E32" s="66"/>
      <c r="F32" s="66"/>
      <c r="G32" s="57"/>
      <c r="H32" s="59"/>
    </row>
    <row r="33" spans="1:8" ht="15.75" thickBot="1">
      <c r="A33" s="63"/>
      <c r="B33" s="65"/>
      <c r="C33" s="67"/>
      <c r="D33" s="67"/>
      <c r="E33" s="67"/>
      <c r="F33" s="67"/>
      <c r="G33" s="58"/>
      <c r="H33" s="60"/>
    </row>
    <row r="34" spans="1:8" ht="18.75" customHeight="1" thickTop="1"/>
  </sheetData>
  <sheetProtection algorithmName="SHA-512" hashValue="VtGKrSIgG3YUUPTJy9WJoSXVnnIPb3lmDsZqEHbwIBqu9GqGfCrEHstIIn/DrDq5QjZgo50T149pbX53ynqZRw==" saltValue="jt5ffVKDfoEpP2a0yTNL2A==" spinCount="100000" sheet="1" objects="1" scenarios="1" selectLockedCells="1"/>
  <mergeCells count="43">
    <mergeCell ref="H1:H2"/>
    <mergeCell ref="A4:A9"/>
    <mergeCell ref="B5:B9"/>
    <mergeCell ref="C5:C9"/>
    <mergeCell ref="D5:D9"/>
    <mergeCell ref="E5:E9"/>
    <mergeCell ref="F5:F9"/>
    <mergeCell ref="G5:G9"/>
    <mergeCell ref="A1:D2"/>
    <mergeCell ref="E1:G2"/>
    <mergeCell ref="H5:H9"/>
    <mergeCell ref="A10:A15"/>
    <mergeCell ref="B11:B15"/>
    <mergeCell ref="C11:C15"/>
    <mergeCell ref="D11:D15"/>
    <mergeCell ref="E11:E15"/>
    <mergeCell ref="F11:F15"/>
    <mergeCell ref="G11:G15"/>
    <mergeCell ref="H11:H15"/>
    <mergeCell ref="G17:G21"/>
    <mergeCell ref="H17:H21"/>
    <mergeCell ref="F23:F27"/>
    <mergeCell ref="G23:G27"/>
    <mergeCell ref="H23:H27"/>
    <mergeCell ref="A16:A21"/>
    <mergeCell ref="B17:B21"/>
    <mergeCell ref="C17:C21"/>
    <mergeCell ref="D17:D21"/>
    <mergeCell ref="E17:E21"/>
    <mergeCell ref="F17:F21"/>
    <mergeCell ref="A22:A27"/>
    <mergeCell ref="B23:B27"/>
    <mergeCell ref="C23:C27"/>
    <mergeCell ref="D23:D27"/>
    <mergeCell ref="E23:E27"/>
    <mergeCell ref="G29:G33"/>
    <mergeCell ref="H29:H33"/>
    <mergeCell ref="A28:A33"/>
    <mergeCell ref="B29:B33"/>
    <mergeCell ref="C29:C33"/>
    <mergeCell ref="D29:D33"/>
    <mergeCell ref="E29:E33"/>
    <mergeCell ref="F29:F33"/>
  </mergeCells>
  <conditionalFormatting sqref="B4:H5 B10:H11 B16:H17 B22:H24 B28:H29">
    <cfRule type="expression" dxfId="89" priority="3">
      <formula>MONTH(B4)=$S$2</formula>
    </cfRule>
    <cfRule type="expression" dxfId="88" priority="4">
      <formula>MONTH(B4)&lt;&gt;$S$2</formula>
    </cfRule>
  </conditionalFormatting>
  <pageMargins left="0.28000000000000003" right="0.17" top="0.31" bottom="0.14000000000000001" header="0.17" footer="0.13"/>
  <pageSetup paperSize="9" orientation="landscape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4A741F0-7942-4594-B1D3-FA8AF3CC0F2F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B4:H33</xm:sqref>
        </x14:conditionalFormatting>
        <x14:conditionalFormatting xmlns:xm="http://schemas.microsoft.com/office/excel/2006/main">
          <x14:cfRule type="expression" priority="1" id="{E0C2284B-4CDD-4285-A32C-44DD5A65D14A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B5:H7 B9:H9 B11:H11 B14:H15 B17:H18 B20:H21 B23:H24 B26:H27 B29:H30 B32:H33</xm:sqref>
        </x14:conditionalFormatting>
        <x14:conditionalFormatting xmlns:xm="http://schemas.microsoft.com/office/excel/2006/main">
          <x14:cfRule type="expression" priority="16" id="{E0C2284B-4CDD-4285-A32C-44DD5A65D14A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B8:H8 B12:H13 B19:H19 B25:H25 B31:H31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7BD92-6587-411D-87CC-2FE9377983BA}">
  <sheetPr>
    <pageSetUpPr fitToPage="1"/>
  </sheetPr>
  <dimension ref="A1:S34"/>
  <sheetViews>
    <sheetView showGridLines="0" workbookViewId="0">
      <pane ySplit="3" topLeftCell="A4" activePane="bottomLeft" state="frozen"/>
      <selection pane="bottomLeft" activeCell="C23" sqref="C23:C27"/>
    </sheetView>
  </sheetViews>
  <sheetFormatPr baseColWidth="10" defaultRowHeight="15"/>
  <cols>
    <col min="1" max="1" width="5.7109375" customWidth="1"/>
    <col min="2" max="8" width="19.2851562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78" t="s">
        <v>10</v>
      </c>
      <c r="B1" s="78"/>
      <c r="C1" s="78"/>
      <c r="D1" s="78"/>
      <c r="E1" s="79" t="str">
        <f>TEXT(DATE(R2,S2,1),"MMMM")</f>
        <v>Februar</v>
      </c>
      <c r="F1" s="79"/>
      <c r="G1" s="79"/>
      <c r="H1" s="87">
        <f>DATE(R2,S2,1)</f>
        <v>46419</v>
      </c>
      <c r="R1" s="4" t="s">
        <v>0</v>
      </c>
      <c r="S1" s="4" t="s">
        <v>1</v>
      </c>
    </row>
    <row r="2" spans="1:19" ht="15" customHeight="1">
      <c r="A2" s="78"/>
      <c r="B2" s="78"/>
      <c r="C2" s="78"/>
      <c r="D2" s="78"/>
      <c r="E2" s="79"/>
      <c r="F2" s="79"/>
      <c r="G2" s="79"/>
      <c r="H2" s="87"/>
      <c r="R2" s="3">
        <f>JAN!$R$2</f>
        <v>2027</v>
      </c>
      <c r="S2" s="3">
        <v>2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61">
        <f>WEEKNUM($B$4,21)</f>
        <v>5</v>
      </c>
      <c r="B4" s="45">
        <f>DATE($R$2,$S$2,(1-WEEKDAY(DATE($R$2,$S$2,1),2))+(COLUMN(B3)-1)+(ROW(K1)-1)*7)</f>
        <v>46419</v>
      </c>
      <c r="C4" s="46">
        <f t="shared" ref="C4:H4" si="0">DATE($R$2,$S$2,(1-WEEKDAY(DATE($R$2,$S$2,1),2))+(COLUMN(C3)-1)+(ROW(L1)-1)*7)</f>
        <v>46420</v>
      </c>
      <c r="D4" s="46">
        <f t="shared" si="0"/>
        <v>46421</v>
      </c>
      <c r="E4" s="46">
        <f t="shared" si="0"/>
        <v>46422</v>
      </c>
      <c r="F4" s="46">
        <f t="shared" si="0"/>
        <v>46423</v>
      </c>
      <c r="G4" s="47">
        <f t="shared" si="0"/>
        <v>46424</v>
      </c>
      <c r="H4" s="48">
        <f t="shared" si="0"/>
        <v>46425</v>
      </c>
    </row>
    <row r="5" spans="1:19">
      <c r="A5" s="62"/>
      <c r="B5" s="72"/>
      <c r="C5" s="74"/>
      <c r="D5" s="74"/>
      <c r="E5" s="74"/>
      <c r="F5" s="74"/>
      <c r="G5" s="76"/>
      <c r="H5" s="80"/>
    </row>
    <row r="6" spans="1:19" ht="15.95" customHeight="1">
      <c r="A6" s="62"/>
      <c r="B6" s="72"/>
      <c r="C6" s="74"/>
      <c r="D6" s="74"/>
      <c r="E6" s="74"/>
      <c r="F6" s="74"/>
      <c r="G6" s="76"/>
      <c r="H6" s="80"/>
    </row>
    <row r="7" spans="1:19">
      <c r="A7" s="62"/>
      <c r="B7" s="72"/>
      <c r="C7" s="74"/>
      <c r="D7" s="74"/>
      <c r="E7" s="74"/>
      <c r="F7" s="74"/>
      <c r="G7" s="76"/>
      <c r="H7" s="80"/>
    </row>
    <row r="8" spans="1:19" ht="15.95" customHeight="1">
      <c r="A8" s="62"/>
      <c r="B8" s="72"/>
      <c r="C8" s="74"/>
      <c r="D8" s="74"/>
      <c r="E8" s="74"/>
      <c r="F8" s="74"/>
      <c r="G8" s="76"/>
      <c r="H8" s="80"/>
    </row>
    <row r="9" spans="1:19" ht="15.75" thickBot="1">
      <c r="A9" s="63"/>
      <c r="B9" s="73"/>
      <c r="C9" s="75"/>
      <c r="D9" s="75"/>
      <c r="E9" s="75"/>
      <c r="F9" s="75"/>
      <c r="G9" s="77"/>
      <c r="H9" s="81"/>
    </row>
    <row r="10" spans="1:19" ht="21" thickTop="1">
      <c r="A10" s="68">
        <f>WEEKNUM($B$10,21)</f>
        <v>6</v>
      </c>
      <c r="B10" s="49">
        <f t="shared" ref="B10:H10" si="1">DATE($R$2,$S$2,(1-WEEKDAY(DATE($R$2,$S$2,1),2))+(COLUMN(B4)-1)+(ROW(K2)-1)*7)</f>
        <v>46426</v>
      </c>
      <c r="C10" s="50">
        <f t="shared" si="1"/>
        <v>46427</v>
      </c>
      <c r="D10" s="50">
        <f t="shared" si="1"/>
        <v>46428</v>
      </c>
      <c r="E10" s="50">
        <f t="shared" si="1"/>
        <v>46429</v>
      </c>
      <c r="F10" s="50">
        <f t="shared" si="1"/>
        <v>46430</v>
      </c>
      <c r="G10" s="51">
        <f t="shared" si="1"/>
        <v>46431</v>
      </c>
      <c r="H10" s="52">
        <f t="shared" si="1"/>
        <v>46432</v>
      </c>
    </row>
    <row r="11" spans="1:19">
      <c r="A11" s="69"/>
      <c r="B11" s="64"/>
      <c r="C11" s="66"/>
      <c r="D11" s="66"/>
      <c r="E11" s="66"/>
      <c r="F11" s="66"/>
      <c r="G11" s="57"/>
      <c r="H11" s="59"/>
    </row>
    <row r="12" spans="1:19" ht="15.95" customHeight="1">
      <c r="A12" s="69"/>
      <c r="B12" s="64"/>
      <c r="C12" s="66"/>
      <c r="D12" s="66"/>
      <c r="E12" s="66"/>
      <c r="F12" s="66"/>
      <c r="G12" s="57"/>
      <c r="H12" s="59"/>
    </row>
    <row r="13" spans="1:19">
      <c r="A13" s="69"/>
      <c r="B13" s="64"/>
      <c r="C13" s="66"/>
      <c r="D13" s="66"/>
      <c r="E13" s="66"/>
      <c r="F13" s="66"/>
      <c r="G13" s="57"/>
      <c r="H13" s="59"/>
    </row>
    <row r="14" spans="1:19">
      <c r="A14" s="69"/>
      <c r="B14" s="64"/>
      <c r="C14" s="66"/>
      <c r="D14" s="66"/>
      <c r="E14" s="66"/>
      <c r="F14" s="66"/>
      <c r="G14" s="57"/>
      <c r="H14" s="59"/>
    </row>
    <row r="15" spans="1:19" ht="15.75" thickBot="1">
      <c r="A15" s="70"/>
      <c r="B15" s="65"/>
      <c r="C15" s="67"/>
      <c r="D15" s="67"/>
      <c r="E15" s="67"/>
      <c r="F15" s="67"/>
      <c r="G15" s="58"/>
      <c r="H15" s="60"/>
    </row>
    <row r="16" spans="1:19" ht="21" thickTop="1">
      <c r="A16" s="61">
        <f>WEEKNUM($B$16,21)</f>
        <v>7</v>
      </c>
      <c r="B16" s="49">
        <f t="shared" ref="B16:H16" si="2">DATE($R$2,$S$2,(1-WEEKDAY(DATE($R$2,$S$2,1),2))+(COLUMN(B10)-1)+(ROW(K3)-1)*7)</f>
        <v>46433</v>
      </c>
      <c r="C16" s="50">
        <f t="shared" si="2"/>
        <v>46434</v>
      </c>
      <c r="D16" s="50">
        <f t="shared" si="2"/>
        <v>46435</v>
      </c>
      <c r="E16" s="50">
        <f t="shared" si="2"/>
        <v>46436</v>
      </c>
      <c r="F16" s="50">
        <f t="shared" si="2"/>
        <v>46437</v>
      </c>
      <c r="G16" s="51">
        <f t="shared" si="2"/>
        <v>46438</v>
      </c>
      <c r="H16" s="52">
        <f t="shared" si="2"/>
        <v>46439</v>
      </c>
    </row>
    <row r="17" spans="1:8">
      <c r="A17" s="62"/>
      <c r="B17" s="64"/>
      <c r="C17" s="66"/>
      <c r="D17" s="66"/>
      <c r="E17" s="66"/>
      <c r="F17" s="66"/>
      <c r="G17" s="57"/>
      <c r="H17" s="59"/>
    </row>
    <row r="18" spans="1:8" ht="15.95" customHeight="1">
      <c r="A18" s="62"/>
      <c r="B18" s="64"/>
      <c r="C18" s="66"/>
      <c r="D18" s="66"/>
      <c r="E18" s="66"/>
      <c r="F18" s="66"/>
      <c r="G18" s="57"/>
      <c r="H18" s="59"/>
    </row>
    <row r="19" spans="1:8">
      <c r="A19" s="62"/>
      <c r="B19" s="64"/>
      <c r="C19" s="66"/>
      <c r="D19" s="66"/>
      <c r="E19" s="66"/>
      <c r="F19" s="66"/>
      <c r="G19" s="57"/>
      <c r="H19" s="59"/>
    </row>
    <row r="20" spans="1:8" ht="15.95" customHeight="1">
      <c r="A20" s="62"/>
      <c r="B20" s="64"/>
      <c r="C20" s="66"/>
      <c r="D20" s="66"/>
      <c r="E20" s="66"/>
      <c r="F20" s="66"/>
      <c r="G20" s="57"/>
      <c r="H20" s="59"/>
    </row>
    <row r="21" spans="1:8" ht="15.75" thickBot="1">
      <c r="A21" s="63"/>
      <c r="B21" s="65"/>
      <c r="C21" s="67"/>
      <c r="D21" s="67"/>
      <c r="E21" s="67"/>
      <c r="F21" s="67"/>
      <c r="G21" s="58"/>
      <c r="H21" s="60"/>
    </row>
    <row r="22" spans="1:8" ht="21" thickTop="1">
      <c r="A22" s="68">
        <f>WEEKNUM($B$22,21)</f>
        <v>8</v>
      </c>
      <c r="B22" s="49">
        <f t="shared" ref="B22:H22" si="3">DATE($R$2,$S$2,(1-WEEKDAY(DATE($R$2,$S$2,1),2))+(COLUMN(B16)-1)+(ROW(K4)-1)*7)</f>
        <v>46440</v>
      </c>
      <c r="C22" s="50">
        <f t="shared" si="3"/>
        <v>46441</v>
      </c>
      <c r="D22" s="50">
        <f t="shared" si="3"/>
        <v>46442</v>
      </c>
      <c r="E22" s="50">
        <f t="shared" si="3"/>
        <v>46443</v>
      </c>
      <c r="F22" s="50">
        <f t="shared" si="3"/>
        <v>46444</v>
      </c>
      <c r="G22" s="51">
        <f t="shared" si="3"/>
        <v>46445</v>
      </c>
      <c r="H22" s="52">
        <f t="shared" si="3"/>
        <v>46446</v>
      </c>
    </row>
    <row r="23" spans="1:8">
      <c r="A23" s="69"/>
      <c r="B23" s="64"/>
      <c r="C23" s="66"/>
      <c r="D23" s="66"/>
      <c r="E23" s="66"/>
      <c r="F23" s="66"/>
      <c r="G23" s="57"/>
      <c r="H23" s="59"/>
    </row>
    <row r="24" spans="1:8" ht="15.95" customHeight="1">
      <c r="A24" s="69"/>
      <c r="B24" s="64"/>
      <c r="C24" s="66"/>
      <c r="D24" s="66"/>
      <c r="E24" s="66"/>
      <c r="F24" s="66"/>
      <c r="G24" s="57"/>
      <c r="H24" s="59"/>
    </row>
    <row r="25" spans="1:8">
      <c r="A25" s="69"/>
      <c r="B25" s="64"/>
      <c r="C25" s="66"/>
      <c r="D25" s="66"/>
      <c r="E25" s="66"/>
      <c r="F25" s="66"/>
      <c r="G25" s="57"/>
      <c r="H25" s="59"/>
    </row>
    <row r="26" spans="1:8" ht="15.95" customHeight="1">
      <c r="A26" s="69"/>
      <c r="B26" s="64"/>
      <c r="C26" s="66"/>
      <c r="D26" s="66"/>
      <c r="E26" s="66"/>
      <c r="F26" s="66"/>
      <c r="G26" s="57"/>
      <c r="H26" s="59"/>
    </row>
    <row r="27" spans="1:8" ht="15.75" thickBot="1">
      <c r="A27" s="70"/>
      <c r="B27" s="65"/>
      <c r="C27" s="67"/>
      <c r="D27" s="67"/>
      <c r="E27" s="67"/>
      <c r="F27" s="67"/>
      <c r="G27" s="58"/>
      <c r="H27" s="60"/>
    </row>
    <row r="28" spans="1:8" ht="21" hidden="1" thickTop="1">
      <c r="A28" s="84">
        <f>WEEKNUM(B28,21)</f>
        <v>9</v>
      </c>
      <c r="B28" s="49">
        <f t="shared" ref="B28:H28" si="4">DATE($R$2,$S$2,(1-WEEKDAY(DATE($R$2,$S$2,1),2))+(COLUMN(B22)-1)+(ROW(K5)-1)*7)</f>
        <v>46447</v>
      </c>
      <c r="C28" s="50">
        <f t="shared" si="4"/>
        <v>46448</v>
      </c>
      <c r="D28" s="50">
        <f t="shared" si="4"/>
        <v>46449</v>
      </c>
      <c r="E28" s="50">
        <f t="shared" si="4"/>
        <v>46450</v>
      </c>
      <c r="F28" s="50">
        <f t="shared" si="4"/>
        <v>46451</v>
      </c>
      <c r="G28" s="51">
        <f t="shared" si="4"/>
        <v>46452</v>
      </c>
      <c r="H28" s="52">
        <f t="shared" si="4"/>
        <v>46453</v>
      </c>
    </row>
    <row r="29" spans="1:8" hidden="1">
      <c r="A29" s="62"/>
      <c r="B29" s="64"/>
      <c r="C29" s="66"/>
      <c r="D29" s="66"/>
      <c r="E29" s="66"/>
      <c r="F29" s="66"/>
      <c r="G29" s="57"/>
      <c r="H29" s="59"/>
    </row>
    <row r="30" spans="1:8" ht="15.95" hidden="1" customHeight="1">
      <c r="A30" s="62"/>
      <c r="B30" s="64"/>
      <c r="C30" s="66"/>
      <c r="D30" s="66"/>
      <c r="E30" s="66"/>
      <c r="F30" s="66"/>
      <c r="G30" s="57"/>
      <c r="H30" s="59"/>
    </row>
    <row r="31" spans="1:8" hidden="1">
      <c r="A31" s="62"/>
      <c r="B31" s="64"/>
      <c r="C31" s="66"/>
      <c r="D31" s="66"/>
      <c r="E31" s="66"/>
      <c r="F31" s="66"/>
      <c r="G31" s="57"/>
      <c r="H31" s="59"/>
    </row>
    <row r="32" spans="1:8" ht="15.95" hidden="1" customHeight="1">
      <c r="A32" s="62"/>
      <c r="B32" s="64"/>
      <c r="C32" s="66"/>
      <c r="D32" s="66"/>
      <c r="E32" s="66"/>
      <c r="F32" s="66"/>
      <c r="G32" s="57"/>
      <c r="H32" s="59"/>
    </row>
    <row r="33" spans="1:8" hidden="1">
      <c r="A33" s="62"/>
      <c r="B33" s="85"/>
      <c r="C33" s="86"/>
      <c r="D33" s="86"/>
      <c r="E33" s="86"/>
      <c r="F33" s="86"/>
      <c r="G33" s="82"/>
      <c r="H33" s="83"/>
    </row>
    <row r="34" spans="1:8" ht="18.75" customHeight="1" thickTop="1"/>
  </sheetData>
  <sheetProtection algorithmName="SHA-512" hashValue="DPapt4ll+eIcIMvRWIV7+NKzhYgSENDA2q2z8hBRc5jPojwJ+RelR1FP70Kn+tbTYaEa3fGdQmMd/KMNtRD6aQ==" saltValue="MYoeyPgGGZMWw8roI1ql7w==" spinCount="100000" sheet="1" objects="1" scenarios="1" selectLockedCells="1"/>
  <mergeCells count="43">
    <mergeCell ref="A1:D2"/>
    <mergeCell ref="E1:G2"/>
    <mergeCell ref="H1:H2"/>
    <mergeCell ref="A4:A9"/>
    <mergeCell ref="B5:B9"/>
    <mergeCell ref="C5:C9"/>
    <mergeCell ref="D5:D9"/>
    <mergeCell ref="E5:E9"/>
    <mergeCell ref="F5:F9"/>
    <mergeCell ref="G5:G9"/>
    <mergeCell ref="H5:H9"/>
    <mergeCell ref="A10:A15"/>
    <mergeCell ref="B11:B15"/>
    <mergeCell ref="C11:C15"/>
    <mergeCell ref="D11:D15"/>
    <mergeCell ref="E11:E15"/>
    <mergeCell ref="F11:F15"/>
    <mergeCell ref="G11:G15"/>
    <mergeCell ref="H11:H15"/>
    <mergeCell ref="G17:G21"/>
    <mergeCell ref="H17:H21"/>
    <mergeCell ref="F23:F27"/>
    <mergeCell ref="G23:G27"/>
    <mergeCell ref="H23:H27"/>
    <mergeCell ref="A16:A21"/>
    <mergeCell ref="B17:B21"/>
    <mergeCell ref="C17:C21"/>
    <mergeCell ref="D17:D21"/>
    <mergeCell ref="E17:E21"/>
    <mergeCell ref="F17:F21"/>
    <mergeCell ref="A22:A27"/>
    <mergeCell ref="B23:B27"/>
    <mergeCell ref="C23:C27"/>
    <mergeCell ref="D23:D27"/>
    <mergeCell ref="E23:E27"/>
    <mergeCell ref="G29:G33"/>
    <mergeCell ref="H29:H33"/>
    <mergeCell ref="A28:A33"/>
    <mergeCell ref="B29:B33"/>
    <mergeCell ref="C29:C33"/>
    <mergeCell ref="D29:D33"/>
    <mergeCell ref="E29:E33"/>
    <mergeCell ref="F29:F33"/>
  </mergeCells>
  <conditionalFormatting sqref="B4:H5 B10:H11 B16:H17 B22:H24 B28:H29">
    <cfRule type="expression" dxfId="84" priority="3">
      <formula>MONTH(B4)=$S$2</formula>
    </cfRule>
    <cfRule type="expression" dxfId="83" priority="4">
      <formula>MONTH(B4)&lt;&gt;$S$2</formula>
    </cfRule>
  </conditionalFormatting>
  <pageMargins left="0.28000000000000003" right="0.17" top="0.27" bottom="0.22" header="0.17" footer="0.17"/>
  <pageSetup paperSize="9" orientation="landscape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DB30CC5-8CFD-4D7F-A930-1F403E657E6F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B4:H33</xm:sqref>
        </x14:conditionalFormatting>
        <x14:conditionalFormatting xmlns:xm="http://schemas.microsoft.com/office/excel/2006/main">
          <x14:cfRule type="expression" priority="1" id="{D654FA41-2E8D-43B2-A007-92C73A794F54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B5:H7 B9:H9 B11:H11 B14:H15 B17:H18 B20:H21 B23:H24 B26:H27 B29:H30 B32:H33</xm:sqref>
        </x14:conditionalFormatting>
        <x14:conditionalFormatting xmlns:xm="http://schemas.microsoft.com/office/excel/2006/main">
          <x14:cfRule type="expression" priority="5" id="{5E0C2B08-F753-41FB-B54C-94CCAA305B13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B8:H8 B12:H13 B19:H19 B25:H25 B31:H31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5F891-3DA3-4744-AFBC-75A9C849B80A}">
  <sheetPr>
    <pageSetUpPr fitToPage="1"/>
  </sheetPr>
  <dimension ref="A1:S40"/>
  <sheetViews>
    <sheetView showGridLines="0" workbookViewId="0">
      <pane ySplit="3" topLeftCell="A4" activePane="bottomLeft" state="frozen"/>
      <selection pane="bottomLeft" activeCell="B5" sqref="B5:B9"/>
    </sheetView>
  </sheetViews>
  <sheetFormatPr baseColWidth="10" defaultRowHeight="15"/>
  <cols>
    <col min="1" max="1" width="5.7109375" customWidth="1"/>
    <col min="2" max="8" width="19.2851562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78" t="s">
        <v>10</v>
      </c>
      <c r="B1" s="78"/>
      <c r="C1" s="78"/>
      <c r="D1" s="78"/>
      <c r="E1" s="79" t="str">
        <f>TEXT(DATE(R2,S2,1),"MMMM")</f>
        <v>März</v>
      </c>
      <c r="F1" s="79"/>
      <c r="G1" s="79"/>
      <c r="H1" s="87">
        <f>DATE(R2,S2,1)</f>
        <v>46447</v>
      </c>
      <c r="R1" s="4" t="s">
        <v>0</v>
      </c>
      <c r="S1" s="4" t="s">
        <v>1</v>
      </c>
    </row>
    <row r="2" spans="1:19" ht="15" customHeight="1">
      <c r="A2" s="78"/>
      <c r="B2" s="78"/>
      <c r="C2" s="78"/>
      <c r="D2" s="78"/>
      <c r="E2" s="79"/>
      <c r="F2" s="79"/>
      <c r="G2" s="79"/>
      <c r="H2" s="87"/>
      <c r="R2" s="3">
        <f>JAN!$R$2</f>
        <v>2027</v>
      </c>
      <c r="S2" s="3">
        <v>3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61">
        <f>WEEKNUM($B$4,21)</f>
        <v>9</v>
      </c>
      <c r="B4" s="45">
        <f>DATE($R$2,$S$2,(1-WEEKDAY(DATE($R$2,$S$2,1),2))+(COLUMN(B3)-1)+(ROW(K1)-1)*7)</f>
        <v>46447</v>
      </c>
      <c r="C4" s="46">
        <f t="shared" ref="C4:H4" si="0">DATE($R$2,$S$2,(1-WEEKDAY(DATE($R$2,$S$2,1),2))+(COLUMN(C3)-1)+(ROW(L1)-1)*7)</f>
        <v>46448</v>
      </c>
      <c r="D4" s="46">
        <f t="shared" si="0"/>
        <v>46449</v>
      </c>
      <c r="E4" s="46">
        <f t="shared" si="0"/>
        <v>46450</v>
      </c>
      <c r="F4" s="46">
        <f t="shared" si="0"/>
        <v>46451</v>
      </c>
      <c r="G4" s="47">
        <f t="shared" si="0"/>
        <v>46452</v>
      </c>
      <c r="H4" s="48">
        <f t="shared" si="0"/>
        <v>46453</v>
      </c>
    </row>
    <row r="5" spans="1:19">
      <c r="A5" s="62"/>
      <c r="B5" s="72"/>
      <c r="C5" s="74"/>
      <c r="D5" s="74"/>
      <c r="E5" s="74"/>
      <c r="F5" s="74"/>
      <c r="G5" s="76"/>
      <c r="H5" s="80"/>
    </row>
    <row r="6" spans="1:19" ht="15.95" customHeight="1">
      <c r="A6" s="62"/>
      <c r="B6" s="72"/>
      <c r="C6" s="74"/>
      <c r="D6" s="74"/>
      <c r="E6" s="74"/>
      <c r="F6" s="74"/>
      <c r="G6" s="76"/>
      <c r="H6" s="80"/>
    </row>
    <row r="7" spans="1:19">
      <c r="A7" s="62"/>
      <c r="B7" s="72"/>
      <c r="C7" s="74"/>
      <c r="D7" s="74"/>
      <c r="E7" s="74"/>
      <c r="F7" s="74"/>
      <c r="G7" s="76"/>
      <c r="H7" s="80"/>
    </row>
    <row r="8" spans="1:19" ht="15.95" customHeight="1">
      <c r="A8" s="62"/>
      <c r="B8" s="72"/>
      <c r="C8" s="74"/>
      <c r="D8" s="74"/>
      <c r="E8" s="74"/>
      <c r="F8" s="74"/>
      <c r="G8" s="76"/>
      <c r="H8" s="80"/>
    </row>
    <row r="9" spans="1:19" ht="15.75" thickBot="1">
      <c r="A9" s="63"/>
      <c r="B9" s="73"/>
      <c r="C9" s="75"/>
      <c r="D9" s="75"/>
      <c r="E9" s="75"/>
      <c r="F9" s="75"/>
      <c r="G9" s="77"/>
      <c r="H9" s="81"/>
    </row>
    <row r="10" spans="1:19" ht="21" thickTop="1">
      <c r="A10" s="68">
        <f>WEEKNUM($B$10,21)</f>
        <v>10</v>
      </c>
      <c r="B10" s="49">
        <f t="shared" ref="B10:H10" si="1">DATE($R$2,$S$2,(1-WEEKDAY(DATE($R$2,$S$2,1),2))+(COLUMN(B4)-1)+(ROW(K2)-1)*7)</f>
        <v>46454</v>
      </c>
      <c r="C10" s="50">
        <f t="shared" si="1"/>
        <v>46455</v>
      </c>
      <c r="D10" s="50">
        <f t="shared" si="1"/>
        <v>46456</v>
      </c>
      <c r="E10" s="50">
        <f t="shared" si="1"/>
        <v>46457</v>
      </c>
      <c r="F10" s="50">
        <f t="shared" si="1"/>
        <v>46458</v>
      </c>
      <c r="G10" s="51">
        <f t="shared" si="1"/>
        <v>46459</v>
      </c>
      <c r="H10" s="52">
        <f t="shared" si="1"/>
        <v>46460</v>
      </c>
    </row>
    <row r="11" spans="1:19">
      <c r="A11" s="69"/>
      <c r="B11" s="64"/>
      <c r="C11" s="66"/>
      <c r="D11" s="66"/>
      <c r="E11" s="66"/>
      <c r="F11" s="66"/>
      <c r="G11" s="57"/>
      <c r="H11" s="59"/>
    </row>
    <row r="12" spans="1:19" ht="15.95" customHeight="1">
      <c r="A12" s="69"/>
      <c r="B12" s="64"/>
      <c r="C12" s="66"/>
      <c r="D12" s="66"/>
      <c r="E12" s="66"/>
      <c r="F12" s="66"/>
      <c r="G12" s="57"/>
      <c r="H12" s="59"/>
    </row>
    <row r="13" spans="1:19">
      <c r="A13" s="69"/>
      <c r="B13" s="64"/>
      <c r="C13" s="66"/>
      <c r="D13" s="66"/>
      <c r="E13" s="66"/>
      <c r="F13" s="66"/>
      <c r="G13" s="57"/>
      <c r="H13" s="59"/>
    </row>
    <row r="14" spans="1:19">
      <c r="A14" s="69"/>
      <c r="B14" s="64"/>
      <c r="C14" s="66"/>
      <c r="D14" s="66"/>
      <c r="E14" s="66"/>
      <c r="F14" s="66"/>
      <c r="G14" s="57"/>
      <c r="H14" s="59"/>
    </row>
    <row r="15" spans="1:19" ht="15.75" thickBot="1">
      <c r="A15" s="70"/>
      <c r="B15" s="65"/>
      <c r="C15" s="67"/>
      <c r="D15" s="67"/>
      <c r="E15" s="67"/>
      <c r="F15" s="67"/>
      <c r="G15" s="58"/>
      <c r="H15" s="60"/>
    </row>
    <row r="16" spans="1:19" ht="21" thickTop="1">
      <c r="A16" s="61">
        <f>WEEKNUM($B$16,21)</f>
        <v>11</v>
      </c>
      <c r="B16" s="49">
        <f t="shared" ref="B16:H16" si="2">DATE($R$2,$S$2,(1-WEEKDAY(DATE($R$2,$S$2,1),2))+(COLUMN(B10)-1)+(ROW(K3)-1)*7)</f>
        <v>46461</v>
      </c>
      <c r="C16" s="50">
        <f t="shared" si="2"/>
        <v>46462</v>
      </c>
      <c r="D16" s="50">
        <f t="shared" si="2"/>
        <v>46463</v>
      </c>
      <c r="E16" s="50">
        <f t="shared" si="2"/>
        <v>46464</v>
      </c>
      <c r="F16" s="50">
        <f t="shared" si="2"/>
        <v>46465</v>
      </c>
      <c r="G16" s="51">
        <f t="shared" si="2"/>
        <v>46466</v>
      </c>
      <c r="H16" s="52">
        <f t="shared" si="2"/>
        <v>46467</v>
      </c>
    </row>
    <row r="17" spans="1:8">
      <c r="A17" s="62"/>
      <c r="B17" s="64"/>
      <c r="C17" s="66"/>
      <c r="D17" s="66"/>
      <c r="E17" s="66"/>
      <c r="F17" s="66"/>
      <c r="G17" s="57"/>
      <c r="H17" s="59"/>
    </row>
    <row r="18" spans="1:8" ht="15.95" customHeight="1">
      <c r="A18" s="62"/>
      <c r="B18" s="64"/>
      <c r="C18" s="66"/>
      <c r="D18" s="66"/>
      <c r="E18" s="66"/>
      <c r="F18" s="66"/>
      <c r="G18" s="57"/>
      <c r="H18" s="59"/>
    </row>
    <row r="19" spans="1:8">
      <c r="A19" s="62"/>
      <c r="B19" s="64"/>
      <c r="C19" s="66"/>
      <c r="D19" s="66"/>
      <c r="E19" s="66"/>
      <c r="F19" s="66"/>
      <c r="G19" s="57"/>
      <c r="H19" s="59"/>
    </row>
    <row r="20" spans="1:8" ht="15.95" customHeight="1">
      <c r="A20" s="62"/>
      <c r="B20" s="64"/>
      <c r="C20" s="66"/>
      <c r="D20" s="66"/>
      <c r="E20" s="66"/>
      <c r="F20" s="66"/>
      <c r="G20" s="57"/>
      <c r="H20" s="59"/>
    </row>
    <row r="21" spans="1:8" ht="15.75" thickBot="1">
      <c r="A21" s="63"/>
      <c r="B21" s="65"/>
      <c r="C21" s="67"/>
      <c r="D21" s="67"/>
      <c r="E21" s="67"/>
      <c r="F21" s="67"/>
      <c r="G21" s="58"/>
      <c r="H21" s="60"/>
    </row>
    <row r="22" spans="1:8" ht="21" thickTop="1">
      <c r="A22" s="68">
        <f>WEEKNUM($B$22,21)</f>
        <v>12</v>
      </c>
      <c r="B22" s="49">
        <f t="shared" ref="B22:H22" si="3">DATE($R$2,$S$2,(1-WEEKDAY(DATE($R$2,$S$2,1),2))+(COLUMN(B16)-1)+(ROW(K4)-1)*7)</f>
        <v>46468</v>
      </c>
      <c r="C22" s="50">
        <f t="shared" si="3"/>
        <v>46469</v>
      </c>
      <c r="D22" s="50">
        <f t="shared" si="3"/>
        <v>46470</v>
      </c>
      <c r="E22" s="50">
        <f t="shared" si="3"/>
        <v>46471</v>
      </c>
      <c r="F22" s="50">
        <f t="shared" si="3"/>
        <v>46472</v>
      </c>
      <c r="G22" s="51">
        <f t="shared" si="3"/>
        <v>46473</v>
      </c>
      <c r="H22" s="52">
        <f t="shared" si="3"/>
        <v>46474</v>
      </c>
    </row>
    <row r="23" spans="1:8">
      <c r="A23" s="69"/>
      <c r="B23" s="64"/>
      <c r="C23" s="66"/>
      <c r="D23" s="66"/>
      <c r="E23" s="66"/>
      <c r="F23" s="66"/>
      <c r="G23" s="57"/>
      <c r="H23" s="59"/>
    </row>
    <row r="24" spans="1:8" ht="15.95" customHeight="1">
      <c r="A24" s="69"/>
      <c r="B24" s="64"/>
      <c r="C24" s="66"/>
      <c r="D24" s="66"/>
      <c r="E24" s="66"/>
      <c r="F24" s="66"/>
      <c r="G24" s="57"/>
      <c r="H24" s="59"/>
    </row>
    <row r="25" spans="1:8">
      <c r="A25" s="69"/>
      <c r="B25" s="64"/>
      <c r="C25" s="66"/>
      <c r="D25" s="66"/>
      <c r="E25" s="66"/>
      <c r="F25" s="66"/>
      <c r="G25" s="57"/>
      <c r="H25" s="59"/>
    </row>
    <row r="26" spans="1:8" ht="15.95" customHeight="1">
      <c r="A26" s="69"/>
      <c r="B26" s="64"/>
      <c r="C26" s="66"/>
      <c r="D26" s="66"/>
      <c r="E26" s="66"/>
      <c r="F26" s="66"/>
      <c r="G26" s="57"/>
      <c r="H26" s="59"/>
    </row>
    <row r="27" spans="1:8" ht="15.75" thickBot="1">
      <c r="A27" s="70"/>
      <c r="B27" s="65"/>
      <c r="C27" s="67"/>
      <c r="D27" s="67"/>
      <c r="E27" s="67"/>
      <c r="F27" s="67"/>
      <c r="G27" s="58"/>
      <c r="H27" s="60"/>
    </row>
    <row r="28" spans="1:8" ht="21" thickTop="1">
      <c r="A28" s="61">
        <f>WEEKNUM(B28,21)</f>
        <v>13</v>
      </c>
      <c r="B28" s="53">
        <f>DATE($R$2,$S$2,(1-WEEKDAY(DATE($R$2,$S$2,1),2))+(COLUMN(B22)-1)+(ROW(K5)-1)*7)</f>
        <v>46475</v>
      </c>
      <c r="C28" s="54">
        <f t="shared" ref="C28:H28" si="4">DATE($R$2,$S$2,(1-WEEKDAY(DATE($R$2,$S$2,1),2))+(COLUMN(C22)-1)+(ROW(L5)-1)*7)</f>
        <v>46476</v>
      </c>
      <c r="D28" s="54">
        <f t="shared" si="4"/>
        <v>46477</v>
      </c>
      <c r="E28" s="54">
        <f t="shared" si="4"/>
        <v>46478</v>
      </c>
      <c r="F28" s="54">
        <f t="shared" si="4"/>
        <v>46479</v>
      </c>
      <c r="G28" s="55">
        <f t="shared" si="4"/>
        <v>46480</v>
      </c>
      <c r="H28" s="56">
        <f t="shared" si="4"/>
        <v>46481</v>
      </c>
    </row>
    <row r="29" spans="1:8">
      <c r="A29" s="62"/>
      <c r="B29" s="64"/>
      <c r="C29" s="66"/>
      <c r="D29" s="66"/>
      <c r="E29" s="66"/>
      <c r="F29" s="66"/>
      <c r="G29" s="57"/>
      <c r="H29" s="59"/>
    </row>
    <row r="30" spans="1:8" ht="15.95" customHeight="1">
      <c r="A30" s="62"/>
      <c r="B30" s="64"/>
      <c r="C30" s="66"/>
      <c r="D30" s="66"/>
      <c r="E30" s="66"/>
      <c r="F30" s="66"/>
      <c r="G30" s="57"/>
      <c r="H30" s="59"/>
    </row>
    <row r="31" spans="1:8">
      <c r="A31" s="62"/>
      <c r="B31" s="64"/>
      <c r="C31" s="66"/>
      <c r="D31" s="66"/>
      <c r="E31" s="66"/>
      <c r="F31" s="66"/>
      <c r="G31" s="57"/>
      <c r="H31" s="59"/>
    </row>
    <row r="32" spans="1:8" ht="15.95" customHeight="1">
      <c r="A32" s="62"/>
      <c r="B32" s="64"/>
      <c r="C32" s="66"/>
      <c r="D32" s="66"/>
      <c r="E32" s="66"/>
      <c r="F32" s="66"/>
      <c r="G32" s="57"/>
      <c r="H32" s="59"/>
    </row>
    <row r="33" spans="1:8" ht="15.75" thickBot="1">
      <c r="A33" s="63"/>
      <c r="B33" s="65"/>
      <c r="C33" s="67"/>
      <c r="D33" s="67"/>
      <c r="E33" s="67"/>
      <c r="F33" s="67"/>
      <c r="G33" s="58"/>
      <c r="H33" s="60"/>
    </row>
    <row r="34" spans="1:8" ht="18.75" hidden="1" customHeight="1" thickTop="1">
      <c r="A34" s="84">
        <f>WEEKNUM(B34,21)</f>
        <v>14</v>
      </c>
      <c r="B34" s="49">
        <f>DATE($R$2,$S$2,(1-WEEKDAY(DATE($R$2,$S$2,1),2))+(COLUMN(B28)-1)+(ROW(K6)-1)*7)</f>
        <v>46482</v>
      </c>
      <c r="C34" s="49">
        <f t="shared" ref="C34:H34" si="5">DATE($R$2,$S$2,(1-WEEKDAY(DATE($R$2,$S$2,1),2))+(COLUMN(C28)-1)+(ROW(L6)-1)*7)</f>
        <v>46483</v>
      </c>
      <c r="D34" s="49">
        <f t="shared" si="5"/>
        <v>46484</v>
      </c>
      <c r="E34" s="49">
        <f t="shared" si="5"/>
        <v>46485</v>
      </c>
      <c r="F34" s="49">
        <f t="shared" si="5"/>
        <v>46486</v>
      </c>
      <c r="G34" s="49">
        <f t="shared" si="5"/>
        <v>46487</v>
      </c>
      <c r="H34" s="49">
        <f t="shared" si="5"/>
        <v>46488</v>
      </c>
    </row>
    <row r="35" spans="1:8" hidden="1">
      <c r="A35" s="62"/>
      <c r="B35" s="64"/>
      <c r="C35" s="66"/>
      <c r="D35" s="66"/>
      <c r="E35" s="66"/>
      <c r="F35" s="66"/>
      <c r="G35" s="57"/>
      <c r="H35" s="59"/>
    </row>
    <row r="36" spans="1:8" hidden="1">
      <c r="A36" s="62"/>
      <c r="B36" s="64"/>
      <c r="C36" s="66"/>
      <c r="D36" s="66"/>
      <c r="E36" s="66"/>
      <c r="F36" s="66"/>
      <c r="G36" s="57"/>
      <c r="H36" s="59"/>
    </row>
    <row r="37" spans="1:8" hidden="1">
      <c r="A37" s="62"/>
      <c r="B37" s="64"/>
      <c r="C37" s="66"/>
      <c r="D37" s="66"/>
      <c r="E37" s="66"/>
      <c r="F37" s="66"/>
      <c r="G37" s="57"/>
      <c r="H37" s="59"/>
    </row>
    <row r="38" spans="1:8" hidden="1">
      <c r="A38" s="62"/>
      <c r="B38" s="64"/>
      <c r="C38" s="66"/>
      <c r="D38" s="66"/>
      <c r="E38" s="66"/>
      <c r="F38" s="66"/>
      <c r="G38" s="57"/>
      <c r="H38" s="59"/>
    </row>
    <row r="39" spans="1:8" hidden="1">
      <c r="A39" s="62"/>
      <c r="B39" s="85"/>
      <c r="C39" s="86"/>
      <c r="D39" s="86"/>
      <c r="E39" s="86"/>
      <c r="F39" s="86"/>
      <c r="G39" s="82"/>
      <c r="H39" s="83"/>
    </row>
    <row r="40" spans="1:8" ht="15.75" thickTop="1"/>
  </sheetData>
  <sheetProtection algorithmName="SHA-512" hashValue="2KFm5cv5vRKFajOaJpY0nrlrwzX1ZOaD+bFzrRF4CQMO9CYCv6EutPU5avUotnfNKLVGuuIc7/mmf8BqaQpFbw==" saltValue="UsgoMukjwohJDOUl0K/PNQ==" spinCount="100000" sheet="1" objects="1" scenarios="1" selectLockedCells="1"/>
  <mergeCells count="51">
    <mergeCell ref="F35:F39"/>
    <mergeCell ref="G35:G39"/>
    <mergeCell ref="H35:H39"/>
    <mergeCell ref="A34:A39"/>
    <mergeCell ref="B35:B39"/>
    <mergeCell ref="C35:C39"/>
    <mergeCell ref="D35:D39"/>
    <mergeCell ref="E35:E39"/>
    <mergeCell ref="A1:D2"/>
    <mergeCell ref="E1:G2"/>
    <mergeCell ref="H1:H2"/>
    <mergeCell ref="A4:A9"/>
    <mergeCell ref="B5:B9"/>
    <mergeCell ref="C5:C9"/>
    <mergeCell ref="D5:D9"/>
    <mergeCell ref="E5:E9"/>
    <mergeCell ref="F5:F9"/>
    <mergeCell ref="G5:G9"/>
    <mergeCell ref="H5:H9"/>
    <mergeCell ref="A10:A15"/>
    <mergeCell ref="B11:B15"/>
    <mergeCell ref="C11:C15"/>
    <mergeCell ref="D11:D15"/>
    <mergeCell ref="E11:E15"/>
    <mergeCell ref="F11:F15"/>
    <mergeCell ref="G11:G15"/>
    <mergeCell ref="H11:H15"/>
    <mergeCell ref="G17:G21"/>
    <mergeCell ref="H17:H21"/>
    <mergeCell ref="F23:F27"/>
    <mergeCell ref="G23:G27"/>
    <mergeCell ref="H23:H27"/>
    <mergeCell ref="A16:A21"/>
    <mergeCell ref="B17:B21"/>
    <mergeCell ref="C17:C21"/>
    <mergeCell ref="D17:D21"/>
    <mergeCell ref="E17:E21"/>
    <mergeCell ref="F17:F21"/>
    <mergeCell ref="A22:A27"/>
    <mergeCell ref="B23:B27"/>
    <mergeCell ref="C23:C27"/>
    <mergeCell ref="D23:D27"/>
    <mergeCell ref="E23:E27"/>
    <mergeCell ref="G29:G33"/>
    <mergeCell ref="H29:H33"/>
    <mergeCell ref="A28:A33"/>
    <mergeCell ref="B29:B33"/>
    <mergeCell ref="C29:C33"/>
    <mergeCell ref="D29:D33"/>
    <mergeCell ref="E29:E33"/>
    <mergeCell ref="F29:F33"/>
  </mergeCells>
  <conditionalFormatting sqref="B4:H5 B10:H11 B16:H17 B22:H24 B28:H29">
    <cfRule type="expression" dxfId="79" priority="8">
      <formula>MONTH(B4)=$S$2</formula>
    </cfRule>
    <cfRule type="expression" dxfId="78" priority="9">
      <formula>MONTH(B4)&lt;&gt;$S$2</formula>
    </cfRule>
  </conditionalFormatting>
  <conditionalFormatting sqref="B34:H35">
    <cfRule type="expression" dxfId="74" priority="3">
      <formula>MONTH(B34)=$S$2</formula>
    </cfRule>
    <cfRule type="expression" dxfId="73" priority="4">
      <formula>MONTH(B34)&lt;&gt;$S$2</formula>
    </cfRule>
  </conditionalFormatting>
  <pageMargins left="0.32" right="0.12" top="0.13" bottom="0.13" header="0.13" footer="0.13"/>
  <pageSetup paperSize="9" scale="90" orientation="landscape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04CA7A4-E699-4611-BE9C-F0D2260BEF66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B4:H39</xm:sqref>
        </x14:conditionalFormatting>
        <x14:conditionalFormatting xmlns:xm="http://schemas.microsoft.com/office/excel/2006/main">
          <x14:cfRule type="expression" priority="6" id="{40C4D3B7-4A34-4B8E-A205-C4C66B6360AE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B5:H7 B9:H9 B11:H11 B14:H15 B17:H18 B20:H21 B23:H24 B26:H27 B29:H30 B32:H33</xm:sqref>
        </x14:conditionalFormatting>
        <x14:conditionalFormatting xmlns:xm="http://schemas.microsoft.com/office/excel/2006/main">
          <x14:cfRule type="expression" priority="10" id="{02CA4266-D329-403A-988F-66D7BEE7F289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B8:H8 B12:H13 B19:H19 B25:H25 B31:H31</xm:sqref>
        </x14:conditionalFormatting>
        <x14:conditionalFormatting xmlns:xm="http://schemas.microsoft.com/office/excel/2006/main">
          <x14:cfRule type="expression" priority="1" id="{4FCE9E03-25E1-4008-84A7-94A36E68B170}">
            <xm:f>MATCH(B34,Feiertage!$B:$B,0)&gt;0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B35:H36 B38:H39</xm:sqref>
        </x14:conditionalFormatting>
        <x14:conditionalFormatting xmlns:xm="http://schemas.microsoft.com/office/excel/2006/main">
          <x14:cfRule type="expression" priority="5" id="{9314CBA7-C89A-48EE-952B-38672D963C03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B37:H37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933E3-B782-4455-8741-106DD5B32E10}">
  <sheetPr>
    <pageSetUpPr fitToPage="1"/>
  </sheetPr>
  <dimension ref="A1:S34"/>
  <sheetViews>
    <sheetView showGridLines="0" workbookViewId="0">
      <pane ySplit="3" topLeftCell="A4" activePane="bottomLeft" state="frozen"/>
      <selection pane="bottomLeft" activeCell="B5" sqref="B5:B9"/>
    </sheetView>
  </sheetViews>
  <sheetFormatPr baseColWidth="10" defaultRowHeight="15"/>
  <cols>
    <col min="1" max="1" width="5.7109375" customWidth="1"/>
    <col min="2" max="8" width="19.2851562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78" t="s">
        <v>10</v>
      </c>
      <c r="B1" s="78"/>
      <c r="C1" s="78"/>
      <c r="D1" s="78"/>
      <c r="E1" s="79" t="str">
        <f>TEXT(DATE(R2,S2,1),"MMMM")</f>
        <v>April</v>
      </c>
      <c r="F1" s="79"/>
      <c r="G1" s="79"/>
      <c r="H1" s="87">
        <f>DATE(R2,S2,1)</f>
        <v>46478</v>
      </c>
      <c r="R1" s="4" t="s">
        <v>0</v>
      </c>
      <c r="S1" s="4" t="s">
        <v>1</v>
      </c>
    </row>
    <row r="2" spans="1:19" ht="15" customHeight="1">
      <c r="A2" s="78"/>
      <c r="B2" s="78"/>
      <c r="C2" s="78"/>
      <c r="D2" s="78"/>
      <c r="E2" s="79"/>
      <c r="F2" s="79"/>
      <c r="G2" s="79"/>
      <c r="H2" s="87"/>
      <c r="R2" s="3">
        <f>JAN!$R$2</f>
        <v>2027</v>
      </c>
      <c r="S2" s="3">
        <v>4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61">
        <f>WEEKNUM($B$4,21)</f>
        <v>13</v>
      </c>
      <c r="B4" s="45">
        <f>DATE($R$2,$S$2,(1-WEEKDAY(DATE($R$2,$S$2,1),2))+(COLUMN(B3)-1)+(ROW(K1)-1)*7)</f>
        <v>46475</v>
      </c>
      <c r="C4" s="46">
        <f t="shared" ref="C4:H4" si="0">DATE($R$2,$S$2,(1-WEEKDAY(DATE($R$2,$S$2,1),2))+(COLUMN(C3)-1)+(ROW(L1)-1)*7)</f>
        <v>46476</v>
      </c>
      <c r="D4" s="46">
        <f t="shared" si="0"/>
        <v>46477</v>
      </c>
      <c r="E4" s="46">
        <f t="shared" si="0"/>
        <v>46478</v>
      </c>
      <c r="F4" s="46">
        <f t="shared" si="0"/>
        <v>46479</v>
      </c>
      <c r="G4" s="47">
        <f t="shared" si="0"/>
        <v>46480</v>
      </c>
      <c r="H4" s="48">
        <f t="shared" si="0"/>
        <v>46481</v>
      </c>
    </row>
    <row r="5" spans="1:19">
      <c r="A5" s="62"/>
      <c r="B5" s="72"/>
      <c r="C5" s="74"/>
      <c r="D5" s="74"/>
      <c r="E5" s="74"/>
      <c r="F5" s="74"/>
      <c r="G5" s="76"/>
      <c r="H5" s="80"/>
    </row>
    <row r="6" spans="1:19" ht="15.95" customHeight="1">
      <c r="A6" s="62"/>
      <c r="B6" s="72"/>
      <c r="C6" s="74"/>
      <c r="D6" s="74"/>
      <c r="E6" s="74"/>
      <c r="F6" s="74"/>
      <c r="G6" s="76"/>
      <c r="H6" s="80"/>
    </row>
    <row r="7" spans="1:19">
      <c r="A7" s="62"/>
      <c r="B7" s="72"/>
      <c r="C7" s="74"/>
      <c r="D7" s="74"/>
      <c r="E7" s="74"/>
      <c r="F7" s="74"/>
      <c r="G7" s="76"/>
      <c r="H7" s="80"/>
    </row>
    <row r="8" spans="1:19" ht="15.95" customHeight="1">
      <c r="A8" s="62"/>
      <c r="B8" s="72"/>
      <c r="C8" s="74"/>
      <c r="D8" s="74"/>
      <c r="E8" s="74"/>
      <c r="F8" s="74"/>
      <c r="G8" s="76"/>
      <c r="H8" s="80"/>
    </row>
    <row r="9" spans="1:19" ht="15.75" thickBot="1">
      <c r="A9" s="63"/>
      <c r="B9" s="73"/>
      <c r="C9" s="75"/>
      <c r="D9" s="75"/>
      <c r="E9" s="75"/>
      <c r="F9" s="75"/>
      <c r="G9" s="77"/>
      <c r="H9" s="81"/>
    </row>
    <row r="10" spans="1:19" ht="21" thickTop="1">
      <c r="A10" s="68">
        <f>WEEKNUM($B$10,21)</f>
        <v>14</v>
      </c>
      <c r="B10" s="49">
        <f t="shared" ref="B10:H10" si="1">DATE($R$2,$S$2,(1-WEEKDAY(DATE($R$2,$S$2,1),2))+(COLUMN(B4)-1)+(ROW(K2)-1)*7)</f>
        <v>46482</v>
      </c>
      <c r="C10" s="50">
        <f t="shared" si="1"/>
        <v>46483</v>
      </c>
      <c r="D10" s="50">
        <f t="shared" si="1"/>
        <v>46484</v>
      </c>
      <c r="E10" s="50">
        <f t="shared" si="1"/>
        <v>46485</v>
      </c>
      <c r="F10" s="50">
        <f t="shared" si="1"/>
        <v>46486</v>
      </c>
      <c r="G10" s="51">
        <f t="shared" si="1"/>
        <v>46487</v>
      </c>
      <c r="H10" s="52">
        <f t="shared" si="1"/>
        <v>46488</v>
      </c>
    </row>
    <row r="11" spans="1:19">
      <c r="A11" s="69"/>
      <c r="B11" s="64"/>
      <c r="C11" s="66"/>
      <c r="D11" s="66"/>
      <c r="E11" s="66"/>
      <c r="F11" s="66"/>
      <c r="G11" s="57"/>
      <c r="H11" s="59"/>
    </row>
    <row r="12" spans="1:19" ht="15.95" customHeight="1">
      <c r="A12" s="69"/>
      <c r="B12" s="64"/>
      <c r="C12" s="66"/>
      <c r="D12" s="66"/>
      <c r="E12" s="66"/>
      <c r="F12" s="66"/>
      <c r="G12" s="57"/>
      <c r="H12" s="59"/>
    </row>
    <row r="13" spans="1:19">
      <c r="A13" s="69"/>
      <c r="B13" s="64"/>
      <c r="C13" s="66"/>
      <c r="D13" s="66"/>
      <c r="E13" s="66"/>
      <c r="F13" s="66"/>
      <c r="G13" s="57"/>
      <c r="H13" s="59"/>
    </row>
    <row r="14" spans="1:19">
      <c r="A14" s="69"/>
      <c r="B14" s="64"/>
      <c r="C14" s="66"/>
      <c r="D14" s="66"/>
      <c r="E14" s="66"/>
      <c r="F14" s="66"/>
      <c r="G14" s="57"/>
      <c r="H14" s="59"/>
    </row>
    <row r="15" spans="1:19" ht="15.75" thickBot="1">
      <c r="A15" s="70"/>
      <c r="B15" s="65"/>
      <c r="C15" s="67"/>
      <c r="D15" s="67"/>
      <c r="E15" s="67"/>
      <c r="F15" s="67"/>
      <c r="G15" s="58"/>
      <c r="H15" s="60"/>
    </row>
    <row r="16" spans="1:19" ht="21" thickTop="1">
      <c r="A16" s="61">
        <f>WEEKNUM($B$16,21)</f>
        <v>15</v>
      </c>
      <c r="B16" s="49">
        <f t="shared" ref="B16:H16" si="2">DATE($R$2,$S$2,(1-WEEKDAY(DATE($R$2,$S$2,1),2))+(COLUMN(B10)-1)+(ROW(K3)-1)*7)</f>
        <v>46489</v>
      </c>
      <c r="C16" s="50">
        <f t="shared" si="2"/>
        <v>46490</v>
      </c>
      <c r="D16" s="50">
        <f t="shared" si="2"/>
        <v>46491</v>
      </c>
      <c r="E16" s="50">
        <f t="shared" si="2"/>
        <v>46492</v>
      </c>
      <c r="F16" s="50">
        <f t="shared" si="2"/>
        <v>46493</v>
      </c>
      <c r="G16" s="51">
        <f t="shared" si="2"/>
        <v>46494</v>
      </c>
      <c r="H16" s="52">
        <f t="shared" si="2"/>
        <v>46495</v>
      </c>
    </row>
    <row r="17" spans="1:8">
      <c r="A17" s="62"/>
      <c r="B17" s="64"/>
      <c r="C17" s="66"/>
      <c r="D17" s="66"/>
      <c r="E17" s="66"/>
      <c r="F17" s="66"/>
      <c r="G17" s="57"/>
      <c r="H17" s="59"/>
    </row>
    <row r="18" spans="1:8" ht="15.95" customHeight="1">
      <c r="A18" s="62"/>
      <c r="B18" s="64"/>
      <c r="C18" s="66"/>
      <c r="D18" s="66"/>
      <c r="E18" s="66"/>
      <c r="F18" s="66"/>
      <c r="G18" s="57"/>
      <c r="H18" s="59"/>
    </row>
    <row r="19" spans="1:8">
      <c r="A19" s="62"/>
      <c r="B19" s="64"/>
      <c r="C19" s="66"/>
      <c r="D19" s="66"/>
      <c r="E19" s="66"/>
      <c r="F19" s="66"/>
      <c r="G19" s="57"/>
      <c r="H19" s="59"/>
    </row>
    <row r="20" spans="1:8" ht="15.95" customHeight="1">
      <c r="A20" s="62"/>
      <c r="B20" s="64"/>
      <c r="C20" s="66"/>
      <c r="D20" s="66"/>
      <c r="E20" s="66"/>
      <c r="F20" s="66"/>
      <c r="G20" s="57"/>
      <c r="H20" s="59"/>
    </row>
    <row r="21" spans="1:8" ht="15.75" thickBot="1">
      <c r="A21" s="63"/>
      <c r="B21" s="65"/>
      <c r="C21" s="67"/>
      <c r="D21" s="67"/>
      <c r="E21" s="67"/>
      <c r="F21" s="67"/>
      <c r="G21" s="58"/>
      <c r="H21" s="60"/>
    </row>
    <row r="22" spans="1:8" ht="21" thickTop="1">
      <c r="A22" s="68">
        <f>WEEKNUM($B$22,21)</f>
        <v>16</v>
      </c>
      <c r="B22" s="49">
        <f t="shared" ref="B22:H22" si="3">DATE($R$2,$S$2,(1-WEEKDAY(DATE($R$2,$S$2,1),2))+(COLUMN(B16)-1)+(ROW(K4)-1)*7)</f>
        <v>46496</v>
      </c>
      <c r="C22" s="50">
        <f t="shared" si="3"/>
        <v>46497</v>
      </c>
      <c r="D22" s="50">
        <f t="shared" si="3"/>
        <v>46498</v>
      </c>
      <c r="E22" s="50">
        <f t="shared" si="3"/>
        <v>46499</v>
      </c>
      <c r="F22" s="50">
        <f t="shared" si="3"/>
        <v>46500</v>
      </c>
      <c r="G22" s="51">
        <f t="shared" si="3"/>
        <v>46501</v>
      </c>
      <c r="H22" s="52">
        <f t="shared" si="3"/>
        <v>46502</v>
      </c>
    </row>
    <row r="23" spans="1:8">
      <c r="A23" s="69"/>
      <c r="B23" s="64"/>
      <c r="C23" s="66"/>
      <c r="D23" s="66"/>
      <c r="E23" s="66"/>
      <c r="F23" s="66"/>
      <c r="G23" s="57"/>
      <c r="H23" s="59"/>
    </row>
    <row r="24" spans="1:8" ht="15.95" customHeight="1">
      <c r="A24" s="69"/>
      <c r="B24" s="64"/>
      <c r="C24" s="66"/>
      <c r="D24" s="66"/>
      <c r="E24" s="66"/>
      <c r="F24" s="66"/>
      <c r="G24" s="57"/>
      <c r="H24" s="59"/>
    </row>
    <row r="25" spans="1:8">
      <c r="A25" s="69"/>
      <c r="B25" s="64"/>
      <c r="C25" s="66"/>
      <c r="D25" s="66"/>
      <c r="E25" s="66"/>
      <c r="F25" s="66"/>
      <c r="G25" s="57"/>
      <c r="H25" s="59"/>
    </row>
    <row r="26" spans="1:8" ht="15.95" customHeight="1">
      <c r="A26" s="69"/>
      <c r="B26" s="64"/>
      <c r="C26" s="66"/>
      <c r="D26" s="66"/>
      <c r="E26" s="66"/>
      <c r="F26" s="66"/>
      <c r="G26" s="57"/>
      <c r="H26" s="59"/>
    </row>
    <row r="27" spans="1:8" ht="15.75" thickBot="1">
      <c r="A27" s="70"/>
      <c r="B27" s="65"/>
      <c r="C27" s="67"/>
      <c r="D27" s="67"/>
      <c r="E27" s="67"/>
      <c r="F27" s="67"/>
      <c r="G27" s="58"/>
      <c r="H27" s="60"/>
    </row>
    <row r="28" spans="1:8" ht="21" thickTop="1">
      <c r="A28" s="84">
        <f>WEEKNUM(B28,21)</f>
        <v>17</v>
      </c>
      <c r="B28" s="49">
        <f t="shared" ref="B28:H28" si="4">DATE($R$2,$S$2,(1-WEEKDAY(DATE($R$2,$S$2,1),2))+(COLUMN(B22)-1)+(ROW(K5)-1)*7)</f>
        <v>46503</v>
      </c>
      <c r="C28" s="50">
        <f t="shared" si="4"/>
        <v>46504</v>
      </c>
      <c r="D28" s="50">
        <f t="shared" si="4"/>
        <v>46505</v>
      </c>
      <c r="E28" s="50">
        <f t="shared" si="4"/>
        <v>46506</v>
      </c>
      <c r="F28" s="50">
        <f t="shared" si="4"/>
        <v>46507</v>
      </c>
      <c r="G28" s="51">
        <f t="shared" si="4"/>
        <v>46508</v>
      </c>
      <c r="H28" s="52">
        <f t="shared" si="4"/>
        <v>46509</v>
      </c>
    </row>
    <row r="29" spans="1:8">
      <c r="A29" s="62"/>
      <c r="B29" s="64"/>
      <c r="C29" s="66"/>
      <c r="D29" s="66"/>
      <c r="E29" s="66"/>
      <c r="F29" s="66"/>
      <c r="G29" s="57"/>
      <c r="H29" s="59"/>
    </row>
    <row r="30" spans="1:8" ht="15.95" customHeight="1">
      <c r="A30" s="62"/>
      <c r="B30" s="64"/>
      <c r="C30" s="66"/>
      <c r="D30" s="66"/>
      <c r="E30" s="66"/>
      <c r="F30" s="66"/>
      <c r="G30" s="57"/>
      <c r="H30" s="59"/>
    </row>
    <row r="31" spans="1:8">
      <c r="A31" s="62"/>
      <c r="B31" s="64"/>
      <c r="C31" s="66"/>
      <c r="D31" s="66"/>
      <c r="E31" s="66"/>
      <c r="F31" s="66"/>
      <c r="G31" s="57"/>
      <c r="H31" s="59"/>
    </row>
    <row r="32" spans="1:8" ht="15.95" customHeight="1">
      <c r="A32" s="62"/>
      <c r="B32" s="64"/>
      <c r="C32" s="66"/>
      <c r="D32" s="66"/>
      <c r="E32" s="66"/>
      <c r="F32" s="66"/>
      <c r="G32" s="57"/>
      <c r="H32" s="59"/>
    </row>
    <row r="33" spans="1:8">
      <c r="A33" s="62"/>
      <c r="B33" s="85"/>
      <c r="C33" s="86"/>
      <c r="D33" s="86"/>
      <c r="E33" s="86"/>
      <c r="F33" s="86"/>
      <c r="G33" s="82"/>
      <c r="H33" s="83"/>
    </row>
    <row r="34" spans="1:8" ht="18.75" customHeight="1"/>
  </sheetData>
  <sheetProtection algorithmName="SHA-512" hashValue="hE/cgbSwoXXxcByBqaVQatpgHqXRYEFSmGN0cTe96npcPaSvGaBCIausIncCXcP2DOWwDBE9TxSnTGnZQtFBOQ==" saltValue="iJ5WsLPxvlBMRDYq4RhB1A==" spinCount="100000" sheet="1" objects="1" scenarios="1" selectLockedCells="1"/>
  <mergeCells count="43">
    <mergeCell ref="A1:D2"/>
    <mergeCell ref="E1:G2"/>
    <mergeCell ref="H1:H2"/>
    <mergeCell ref="A4:A9"/>
    <mergeCell ref="B5:B9"/>
    <mergeCell ref="C5:C9"/>
    <mergeCell ref="D5:D9"/>
    <mergeCell ref="E5:E9"/>
    <mergeCell ref="F5:F9"/>
    <mergeCell ref="G5:G9"/>
    <mergeCell ref="H5:H9"/>
    <mergeCell ref="A10:A15"/>
    <mergeCell ref="B11:B15"/>
    <mergeCell ref="C11:C15"/>
    <mergeCell ref="D11:D15"/>
    <mergeCell ref="E11:E15"/>
    <mergeCell ref="F11:F15"/>
    <mergeCell ref="G11:G15"/>
    <mergeCell ref="H11:H15"/>
    <mergeCell ref="G17:G21"/>
    <mergeCell ref="H17:H21"/>
    <mergeCell ref="F23:F27"/>
    <mergeCell ref="G23:G27"/>
    <mergeCell ref="H23:H27"/>
    <mergeCell ref="A16:A21"/>
    <mergeCell ref="B17:B21"/>
    <mergeCell ref="C17:C21"/>
    <mergeCell ref="D17:D21"/>
    <mergeCell ref="E17:E21"/>
    <mergeCell ref="F17:F21"/>
    <mergeCell ref="A22:A27"/>
    <mergeCell ref="B23:B27"/>
    <mergeCell ref="C23:C27"/>
    <mergeCell ref="D23:D27"/>
    <mergeCell ref="E23:E27"/>
    <mergeCell ref="G29:G33"/>
    <mergeCell ref="H29:H33"/>
    <mergeCell ref="A28:A33"/>
    <mergeCell ref="B29:B33"/>
    <mergeCell ref="C29:C33"/>
    <mergeCell ref="D29:D33"/>
    <mergeCell ref="E29:E33"/>
    <mergeCell ref="F29:F33"/>
  </mergeCells>
  <conditionalFormatting sqref="B4:H5 B10:H11 B16:H17 B22:H24 B28:H29">
    <cfRule type="expression" dxfId="70" priority="3">
      <formula>MONTH(B4)=$S$2</formula>
    </cfRule>
    <cfRule type="expression" dxfId="69" priority="4">
      <formula>MONTH(B4)&lt;&gt;$S$2</formula>
    </cfRule>
  </conditionalFormatting>
  <pageMargins left="0.28000000000000003" right="0.17" top="0.33" bottom="0.22" header="0.17" footer="0.17"/>
  <pageSetup paperSize="9" orientation="landscape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130CCD9-692B-49F6-8F7D-130938300679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B4:H33</xm:sqref>
        </x14:conditionalFormatting>
        <x14:conditionalFormatting xmlns:xm="http://schemas.microsoft.com/office/excel/2006/main">
          <x14:cfRule type="expression" priority="1" id="{0BE6A5BF-4254-4A15-96F1-4988B08F206F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B5:H7 B9:H9 B11:H11 B14:H15 B17:H18 B20:H21 B23:H24 B26:H27 B29:H30 B32:H33</xm:sqref>
        </x14:conditionalFormatting>
        <x14:conditionalFormatting xmlns:xm="http://schemas.microsoft.com/office/excel/2006/main">
          <x14:cfRule type="expression" priority="5" id="{BDA15CEE-144F-482D-821F-D74A53FBAD9F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B8:H8 B12:H13 B19:H19 B25:H25 B31:H31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FC1E1-62EB-4092-A0AD-26D76FF0FEAE}">
  <sheetPr>
    <pageSetUpPr fitToPage="1"/>
  </sheetPr>
  <dimension ref="A1:S40"/>
  <sheetViews>
    <sheetView showGridLines="0" tabSelected="1" workbookViewId="0">
      <pane ySplit="3" topLeftCell="A4" activePane="bottomLeft" state="frozen"/>
      <selection pane="bottomLeft" activeCell="B5" sqref="B5:B9"/>
    </sheetView>
  </sheetViews>
  <sheetFormatPr baseColWidth="10" defaultRowHeight="15"/>
  <cols>
    <col min="1" max="1" width="5.7109375" customWidth="1"/>
    <col min="2" max="8" width="19.2851562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78" t="s">
        <v>10</v>
      </c>
      <c r="B1" s="78"/>
      <c r="C1" s="78"/>
      <c r="D1" s="78"/>
      <c r="E1" s="79" t="str">
        <f>TEXT(DATE(R2,S2,1),"MMMM")</f>
        <v>Mai</v>
      </c>
      <c r="F1" s="79"/>
      <c r="G1" s="79"/>
      <c r="H1" s="87">
        <f>DATE(R2,S2,1)</f>
        <v>46508</v>
      </c>
      <c r="R1" s="4" t="s">
        <v>0</v>
      </c>
      <c r="S1" s="4" t="s">
        <v>1</v>
      </c>
    </row>
    <row r="2" spans="1:19" ht="15" customHeight="1">
      <c r="A2" s="78"/>
      <c r="B2" s="78"/>
      <c r="C2" s="78"/>
      <c r="D2" s="78"/>
      <c r="E2" s="79"/>
      <c r="F2" s="79"/>
      <c r="G2" s="79"/>
      <c r="H2" s="87"/>
      <c r="R2" s="3">
        <f>JAN!$R$2</f>
        <v>2027</v>
      </c>
      <c r="S2" s="3">
        <v>5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61">
        <f>WEEKNUM($B$4,21)</f>
        <v>17</v>
      </c>
      <c r="B4" s="45">
        <f>DATE($R$2,$S$2,(1-WEEKDAY(DATE($R$2,$S$2,1),2))+(COLUMN(B3)-1)+(ROW(K1)-1)*7)</f>
        <v>46503</v>
      </c>
      <c r="C4" s="46">
        <f t="shared" ref="C4:H4" si="0">DATE($R$2,$S$2,(1-WEEKDAY(DATE($R$2,$S$2,1),2))+(COLUMN(C3)-1)+(ROW(L1)-1)*7)</f>
        <v>46504</v>
      </c>
      <c r="D4" s="46">
        <f t="shared" si="0"/>
        <v>46505</v>
      </c>
      <c r="E4" s="46">
        <f t="shared" si="0"/>
        <v>46506</v>
      </c>
      <c r="F4" s="46">
        <f t="shared" si="0"/>
        <v>46507</v>
      </c>
      <c r="G4" s="47">
        <f t="shared" si="0"/>
        <v>46508</v>
      </c>
      <c r="H4" s="48">
        <f t="shared" si="0"/>
        <v>46509</v>
      </c>
    </row>
    <row r="5" spans="1:19">
      <c r="A5" s="62"/>
      <c r="B5" s="72"/>
      <c r="C5" s="74"/>
      <c r="D5" s="74"/>
      <c r="E5" s="74"/>
      <c r="F5" s="74"/>
      <c r="G5" s="76"/>
      <c r="H5" s="80"/>
    </row>
    <row r="6" spans="1:19" ht="15.95" customHeight="1">
      <c r="A6" s="62"/>
      <c r="B6" s="72"/>
      <c r="C6" s="74"/>
      <c r="D6" s="74"/>
      <c r="E6" s="74"/>
      <c r="F6" s="74"/>
      <c r="G6" s="76"/>
      <c r="H6" s="80"/>
    </row>
    <row r="7" spans="1:19">
      <c r="A7" s="62"/>
      <c r="B7" s="72"/>
      <c r="C7" s="74"/>
      <c r="D7" s="74"/>
      <c r="E7" s="74"/>
      <c r="F7" s="74"/>
      <c r="G7" s="76"/>
      <c r="H7" s="80"/>
    </row>
    <row r="8" spans="1:19" ht="15.95" customHeight="1">
      <c r="A8" s="62"/>
      <c r="B8" s="72"/>
      <c r="C8" s="74"/>
      <c r="D8" s="74"/>
      <c r="E8" s="74"/>
      <c r="F8" s="74"/>
      <c r="G8" s="76"/>
      <c r="H8" s="80"/>
    </row>
    <row r="9" spans="1:19" ht="15.75" thickBot="1">
      <c r="A9" s="63"/>
      <c r="B9" s="73"/>
      <c r="C9" s="75"/>
      <c r="D9" s="75"/>
      <c r="E9" s="75"/>
      <c r="F9" s="75"/>
      <c r="G9" s="77"/>
      <c r="H9" s="81"/>
    </row>
    <row r="10" spans="1:19" ht="21" thickTop="1">
      <c r="A10" s="68">
        <f>WEEKNUM($B$10,21)</f>
        <v>18</v>
      </c>
      <c r="B10" s="49">
        <f t="shared" ref="B10:H10" si="1">DATE($R$2,$S$2,(1-WEEKDAY(DATE($R$2,$S$2,1),2))+(COLUMN(B4)-1)+(ROW(K2)-1)*7)</f>
        <v>46510</v>
      </c>
      <c r="C10" s="50">
        <f t="shared" si="1"/>
        <v>46511</v>
      </c>
      <c r="D10" s="50">
        <f t="shared" si="1"/>
        <v>46512</v>
      </c>
      <c r="E10" s="50">
        <f t="shared" si="1"/>
        <v>46513</v>
      </c>
      <c r="F10" s="50">
        <f t="shared" si="1"/>
        <v>46514</v>
      </c>
      <c r="G10" s="51">
        <f t="shared" si="1"/>
        <v>46515</v>
      </c>
      <c r="H10" s="52">
        <f t="shared" si="1"/>
        <v>46516</v>
      </c>
    </row>
    <row r="11" spans="1:19">
      <c r="A11" s="69"/>
      <c r="B11" s="64"/>
      <c r="C11" s="66"/>
      <c r="D11" s="66"/>
      <c r="E11" s="66"/>
      <c r="F11" s="66"/>
      <c r="G11" s="57"/>
      <c r="H11" s="59"/>
    </row>
    <row r="12" spans="1:19" ht="15.95" customHeight="1">
      <c r="A12" s="69"/>
      <c r="B12" s="64"/>
      <c r="C12" s="66"/>
      <c r="D12" s="66"/>
      <c r="E12" s="66"/>
      <c r="F12" s="66"/>
      <c r="G12" s="57"/>
      <c r="H12" s="59"/>
    </row>
    <row r="13" spans="1:19">
      <c r="A13" s="69"/>
      <c r="B13" s="64"/>
      <c r="C13" s="66"/>
      <c r="D13" s="66"/>
      <c r="E13" s="66"/>
      <c r="F13" s="66"/>
      <c r="G13" s="57"/>
      <c r="H13" s="59"/>
    </row>
    <row r="14" spans="1:19">
      <c r="A14" s="69"/>
      <c r="B14" s="64"/>
      <c r="C14" s="66"/>
      <c r="D14" s="66"/>
      <c r="E14" s="66"/>
      <c r="F14" s="66"/>
      <c r="G14" s="57"/>
      <c r="H14" s="59"/>
    </row>
    <row r="15" spans="1:19" ht="15.75" thickBot="1">
      <c r="A15" s="70"/>
      <c r="B15" s="65"/>
      <c r="C15" s="67"/>
      <c r="D15" s="67"/>
      <c r="E15" s="67"/>
      <c r="F15" s="67"/>
      <c r="G15" s="58"/>
      <c r="H15" s="60"/>
    </row>
    <row r="16" spans="1:19" ht="21" thickTop="1">
      <c r="A16" s="61">
        <f>WEEKNUM($B$16,21)</f>
        <v>19</v>
      </c>
      <c r="B16" s="49">
        <f>DATE($R$2,$S$2,(1-WEEKDAY(DATE($R$2,$S$2,1),2))+(COLUMN(B10)-1)+(ROW(K3)-1)*7)</f>
        <v>46517</v>
      </c>
      <c r="C16" s="50">
        <f t="shared" ref="C16:H16" si="2">DATE($R$2,$S$2,(1-WEEKDAY(DATE($R$2,$S$2,1),2))+(COLUMN(C10)-1)+(ROW(L3)-1)*7)</f>
        <v>46518</v>
      </c>
      <c r="D16" s="50">
        <f t="shared" si="2"/>
        <v>46519</v>
      </c>
      <c r="E16" s="50">
        <f t="shared" si="2"/>
        <v>46520</v>
      </c>
      <c r="F16" s="50">
        <f t="shared" si="2"/>
        <v>46521</v>
      </c>
      <c r="G16" s="51">
        <f t="shared" si="2"/>
        <v>46522</v>
      </c>
      <c r="H16" s="52">
        <f t="shared" si="2"/>
        <v>46523</v>
      </c>
    </row>
    <row r="17" spans="1:8">
      <c r="A17" s="62"/>
      <c r="B17" s="64"/>
      <c r="C17" s="66"/>
      <c r="D17" s="66"/>
      <c r="E17" s="66"/>
      <c r="F17" s="66"/>
      <c r="G17" s="57"/>
      <c r="H17" s="59"/>
    </row>
    <row r="18" spans="1:8" ht="15.95" customHeight="1">
      <c r="A18" s="62"/>
      <c r="B18" s="64"/>
      <c r="C18" s="66"/>
      <c r="D18" s="66"/>
      <c r="E18" s="66"/>
      <c r="F18" s="66"/>
      <c r="G18" s="57"/>
      <c r="H18" s="59"/>
    </row>
    <row r="19" spans="1:8">
      <c r="A19" s="62"/>
      <c r="B19" s="64"/>
      <c r="C19" s="66"/>
      <c r="D19" s="66"/>
      <c r="E19" s="66"/>
      <c r="F19" s="66"/>
      <c r="G19" s="57"/>
      <c r="H19" s="59"/>
    </row>
    <row r="20" spans="1:8" ht="15.95" customHeight="1">
      <c r="A20" s="62"/>
      <c r="B20" s="64"/>
      <c r="C20" s="66"/>
      <c r="D20" s="66"/>
      <c r="E20" s="66"/>
      <c r="F20" s="66"/>
      <c r="G20" s="57"/>
      <c r="H20" s="59"/>
    </row>
    <row r="21" spans="1:8" ht="15.75" thickBot="1">
      <c r="A21" s="63"/>
      <c r="B21" s="65"/>
      <c r="C21" s="67"/>
      <c r="D21" s="67"/>
      <c r="E21" s="67"/>
      <c r="F21" s="67"/>
      <c r="G21" s="58"/>
      <c r="H21" s="60"/>
    </row>
    <row r="22" spans="1:8" ht="21" thickTop="1">
      <c r="A22" s="68">
        <f>WEEKNUM($B$22,21)</f>
        <v>20</v>
      </c>
      <c r="B22" s="49">
        <f t="shared" ref="B22:H22" si="3">DATE($R$2,$S$2,(1-WEEKDAY(DATE($R$2,$S$2,1),2))+(COLUMN(B16)-1)+(ROW(K4)-1)*7)</f>
        <v>46524</v>
      </c>
      <c r="C22" s="50">
        <f t="shared" si="3"/>
        <v>46525</v>
      </c>
      <c r="D22" s="50">
        <f t="shared" si="3"/>
        <v>46526</v>
      </c>
      <c r="E22" s="50">
        <f t="shared" si="3"/>
        <v>46527</v>
      </c>
      <c r="F22" s="50">
        <f t="shared" si="3"/>
        <v>46528</v>
      </c>
      <c r="G22" s="51">
        <f t="shared" si="3"/>
        <v>46529</v>
      </c>
      <c r="H22" s="52">
        <f t="shared" si="3"/>
        <v>46530</v>
      </c>
    </row>
    <row r="23" spans="1:8">
      <c r="A23" s="69"/>
      <c r="B23" s="64"/>
      <c r="C23" s="66"/>
      <c r="D23" s="66"/>
      <c r="E23" s="66"/>
      <c r="F23" s="66"/>
      <c r="G23" s="57"/>
      <c r="H23" s="59"/>
    </row>
    <row r="24" spans="1:8" ht="15.95" customHeight="1">
      <c r="A24" s="69"/>
      <c r="B24" s="64"/>
      <c r="C24" s="66"/>
      <c r="D24" s="66"/>
      <c r="E24" s="66"/>
      <c r="F24" s="66"/>
      <c r="G24" s="57"/>
      <c r="H24" s="59"/>
    </row>
    <row r="25" spans="1:8">
      <c r="A25" s="69"/>
      <c r="B25" s="64"/>
      <c r="C25" s="66"/>
      <c r="D25" s="66"/>
      <c r="E25" s="66"/>
      <c r="F25" s="66"/>
      <c r="G25" s="57"/>
      <c r="H25" s="59"/>
    </row>
    <row r="26" spans="1:8" ht="15.95" customHeight="1">
      <c r="A26" s="69"/>
      <c r="B26" s="64"/>
      <c r="C26" s="66"/>
      <c r="D26" s="66"/>
      <c r="E26" s="66"/>
      <c r="F26" s="66"/>
      <c r="G26" s="57"/>
      <c r="H26" s="59"/>
    </row>
    <row r="27" spans="1:8" ht="15.75" thickBot="1">
      <c r="A27" s="70"/>
      <c r="B27" s="65"/>
      <c r="C27" s="67"/>
      <c r="D27" s="67"/>
      <c r="E27" s="67"/>
      <c r="F27" s="67"/>
      <c r="G27" s="58"/>
      <c r="H27" s="60"/>
    </row>
    <row r="28" spans="1:8" ht="21" thickTop="1">
      <c r="A28" s="61">
        <f>WEEKNUM(B28,21)</f>
        <v>21</v>
      </c>
      <c r="B28" s="53">
        <f>DATE($R$2,$S$2,(1-WEEKDAY(DATE($R$2,$S$2,1),2))+(COLUMN(B22)-1)+(ROW(K5)-1)*7)</f>
        <v>46531</v>
      </c>
      <c r="C28" s="54">
        <f>DATE($R$2,$S$2,(1-WEEKDAY(DATE($R$2,$S$2,1),2))+(COLUMN(C22)-1)+(ROW(L5)-1)*7)</f>
        <v>46532</v>
      </c>
      <c r="D28" s="54">
        <f t="shared" ref="D28:G28" si="4">DATE($R$2,$S$2,(1-WEEKDAY(DATE($R$2,$S$2,1),2))+(COLUMN(D22)-1)+(ROW(M5)-1)*7)</f>
        <v>46533</v>
      </c>
      <c r="E28" s="54">
        <f t="shared" si="4"/>
        <v>46534</v>
      </c>
      <c r="F28" s="54">
        <f t="shared" si="4"/>
        <v>46535</v>
      </c>
      <c r="G28" s="55">
        <f t="shared" si="4"/>
        <v>46536</v>
      </c>
      <c r="H28" s="56">
        <f>DATE($R$2,$S$2,(1-WEEKDAY(DATE($R$2,$S$2,1),2))+(COLUMN(H22)-1)+(ROW(Q5)-1)*7)</f>
        <v>46537</v>
      </c>
    </row>
    <row r="29" spans="1:8">
      <c r="A29" s="62"/>
      <c r="B29" s="64"/>
      <c r="C29" s="66"/>
      <c r="D29" s="66"/>
      <c r="E29" s="66"/>
      <c r="F29" s="66"/>
      <c r="G29" s="57"/>
      <c r="H29" s="59"/>
    </row>
    <row r="30" spans="1:8" ht="15.95" customHeight="1">
      <c r="A30" s="62"/>
      <c r="B30" s="64"/>
      <c r="C30" s="66"/>
      <c r="D30" s="66"/>
      <c r="E30" s="66"/>
      <c r="F30" s="66"/>
      <c r="G30" s="57"/>
      <c r="H30" s="59"/>
    </row>
    <row r="31" spans="1:8">
      <c r="A31" s="62"/>
      <c r="B31" s="64"/>
      <c r="C31" s="66"/>
      <c r="D31" s="66"/>
      <c r="E31" s="66"/>
      <c r="F31" s="66"/>
      <c r="G31" s="57"/>
      <c r="H31" s="59"/>
    </row>
    <row r="32" spans="1:8" ht="15.95" customHeight="1">
      <c r="A32" s="62"/>
      <c r="B32" s="64"/>
      <c r="C32" s="66"/>
      <c r="D32" s="66"/>
      <c r="E32" s="66"/>
      <c r="F32" s="66"/>
      <c r="G32" s="57"/>
      <c r="H32" s="59"/>
    </row>
    <row r="33" spans="1:8" ht="15.75" thickBot="1">
      <c r="A33" s="63"/>
      <c r="B33" s="65"/>
      <c r="C33" s="67"/>
      <c r="D33" s="67"/>
      <c r="E33" s="67"/>
      <c r="F33" s="67"/>
      <c r="G33" s="58"/>
      <c r="H33" s="60"/>
    </row>
    <row r="34" spans="1:8" ht="18.75" customHeight="1" thickTop="1">
      <c r="A34" s="61">
        <f>WEEKNUM(B34,21)</f>
        <v>22</v>
      </c>
      <c r="B34" s="53">
        <f>DATE($R$2,$S$2,(1-WEEKDAY(DATE($R$2,$S$2,1),2))+(COLUMN(B28)-1)+(ROW(K6)-1)*7)</f>
        <v>46538</v>
      </c>
      <c r="C34" s="54">
        <f>DATE($R$2,$S$2,(1-WEEKDAY(DATE($R$2,$S$2,1),2))+(COLUMN(C28)-1)+(ROW(L6)-1)*7)</f>
        <v>46539</v>
      </c>
      <c r="D34" s="54">
        <f>DATE($R$2,$S$2,(1-WEEKDAY(DATE($R$2,$S$2,1),2))+(COLUMN(D28)-1)+(ROW(M6)-1)*7)</f>
        <v>46540</v>
      </c>
      <c r="E34" s="54">
        <f t="shared" ref="E34:H34" si="5">DATE($R$2,$S$2,(1-WEEKDAY(DATE($R$2,$S$2,1),2))+(COLUMN(E28)-1)+(ROW(N6)-1)*7)</f>
        <v>46541</v>
      </c>
      <c r="F34" s="54">
        <f t="shared" si="5"/>
        <v>46542</v>
      </c>
      <c r="G34" s="54">
        <f t="shared" si="5"/>
        <v>46543</v>
      </c>
      <c r="H34" s="54">
        <f t="shared" si="5"/>
        <v>46544</v>
      </c>
    </row>
    <row r="35" spans="1:8">
      <c r="A35" s="62"/>
      <c r="B35" s="64"/>
      <c r="C35" s="66"/>
      <c r="D35" s="66"/>
      <c r="E35" s="66"/>
      <c r="F35" s="66"/>
      <c r="G35" s="57"/>
      <c r="H35" s="59"/>
    </row>
    <row r="36" spans="1:8">
      <c r="A36" s="62"/>
      <c r="B36" s="64"/>
      <c r="C36" s="66"/>
      <c r="D36" s="66"/>
      <c r="E36" s="66"/>
      <c r="F36" s="66"/>
      <c r="G36" s="57"/>
      <c r="H36" s="59"/>
    </row>
    <row r="37" spans="1:8">
      <c r="A37" s="62"/>
      <c r="B37" s="64"/>
      <c r="C37" s="66"/>
      <c r="D37" s="66"/>
      <c r="E37" s="66"/>
      <c r="F37" s="66"/>
      <c r="G37" s="57"/>
      <c r="H37" s="59"/>
    </row>
    <row r="38" spans="1:8">
      <c r="A38" s="62"/>
      <c r="B38" s="64"/>
      <c r="C38" s="66"/>
      <c r="D38" s="66"/>
      <c r="E38" s="66"/>
      <c r="F38" s="66"/>
      <c r="G38" s="57"/>
      <c r="H38" s="59"/>
    </row>
    <row r="39" spans="1:8" ht="15.75" thickBot="1">
      <c r="A39" s="63"/>
      <c r="B39" s="65"/>
      <c r="C39" s="67"/>
      <c r="D39" s="67"/>
      <c r="E39" s="67"/>
      <c r="F39" s="67"/>
      <c r="G39" s="58"/>
      <c r="H39" s="60"/>
    </row>
    <row r="40" spans="1:8" ht="15.75" thickTop="1"/>
  </sheetData>
  <sheetProtection algorithmName="SHA-512" hashValue="7gh+84/e2T+QQXUJUR8D+Cm+xYNxQ4toni5XDKCk/DnzC5RnBuKNf4zpeuF+TDnBjd0cU3rguzFM6+awO66v1A==" saltValue="K1WZxgKSupJilovHtF0dPQ==" spinCount="100000" sheet="1" objects="1" scenarios="1" selectLockedCells="1"/>
  <mergeCells count="51">
    <mergeCell ref="G29:G33"/>
    <mergeCell ref="H29:H33"/>
    <mergeCell ref="A34:A39"/>
    <mergeCell ref="B35:B39"/>
    <mergeCell ref="C35:C39"/>
    <mergeCell ref="D35:D39"/>
    <mergeCell ref="E35:E39"/>
    <mergeCell ref="F35:F39"/>
    <mergeCell ref="G35:G39"/>
    <mergeCell ref="H35:H39"/>
    <mergeCell ref="A28:A33"/>
    <mergeCell ref="B29:B33"/>
    <mergeCell ref="C29:C33"/>
    <mergeCell ref="D29:D33"/>
    <mergeCell ref="E29:E33"/>
    <mergeCell ref="F29:F33"/>
    <mergeCell ref="G17:G21"/>
    <mergeCell ref="H17:H21"/>
    <mergeCell ref="A22:A27"/>
    <mergeCell ref="B23:B27"/>
    <mergeCell ref="C23:C27"/>
    <mergeCell ref="D23:D27"/>
    <mergeCell ref="E23:E27"/>
    <mergeCell ref="F23:F27"/>
    <mergeCell ref="G23:G27"/>
    <mergeCell ref="H23:H27"/>
    <mergeCell ref="A16:A21"/>
    <mergeCell ref="B17:B21"/>
    <mergeCell ref="C17:C21"/>
    <mergeCell ref="D17:D21"/>
    <mergeCell ref="E17:E21"/>
    <mergeCell ref="F17:F21"/>
    <mergeCell ref="H5:H9"/>
    <mergeCell ref="A10:A15"/>
    <mergeCell ref="B11:B15"/>
    <mergeCell ref="C11:C15"/>
    <mergeCell ref="D11:D15"/>
    <mergeCell ref="E11:E15"/>
    <mergeCell ref="F11:F15"/>
    <mergeCell ref="G11:G15"/>
    <mergeCell ref="H11:H15"/>
    <mergeCell ref="A1:D2"/>
    <mergeCell ref="E1:G2"/>
    <mergeCell ref="H1:H2"/>
    <mergeCell ref="A4:A9"/>
    <mergeCell ref="B5:B9"/>
    <mergeCell ref="C5:C9"/>
    <mergeCell ref="D5:D9"/>
    <mergeCell ref="E5:E9"/>
    <mergeCell ref="F5:F9"/>
    <mergeCell ref="G5:G9"/>
  </mergeCells>
  <conditionalFormatting sqref="B4:H5 B10:H11 B16:H17 B22:H24 B28:H29">
    <cfRule type="expression" dxfId="8" priority="7">
      <formula>MONTH(B4)=$S$2</formula>
    </cfRule>
    <cfRule type="expression" dxfId="7" priority="8">
      <formula>MONTH(B4)&lt;&gt;$S$2</formula>
    </cfRule>
  </conditionalFormatting>
  <conditionalFormatting sqref="B34:H35">
    <cfRule type="expression" dxfId="3" priority="3">
      <formula>MONTH(B34)=$S$2</formula>
    </cfRule>
    <cfRule type="expression" dxfId="2" priority="4">
      <formula>MONTH(B34)&lt;&gt;$S$2</formula>
    </cfRule>
  </conditionalFormatting>
  <pageMargins left="0.28000000000000003" right="0.17" top="0.33" bottom="0.22" header="0.17" footer="0.17"/>
  <pageSetup paperSize="9" scale="83" orientation="landscape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786032D-B533-4C0A-919B-30CCD220A413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B4:H39</xm:sqref>
        </x14:conditionalFormatting>
        <x14:conditionalFormatting xmlns:xm="http://schemas.microsoft.com/office/excel/2006/main">
          <x14:cfRule type="expression" priority="6" id="{A3FECA5D-207F-441B-873A-F676573B9463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B5:H7 B9:H9 B11:H11 B14:H15 B17:H18 B20:H21 B23:H24 B26:H27 B29:H30 B32:H33</xm:sqref>
        </x14:conditionalFormatting>
        <x14:conditionalFormatting xmlns:xm="http://schemas.microsoft.com/office/excel/2006/main">
          <x14:cfRule type="expression" priority="9" id="{E59F892B-8E5D-40BE-8904-0819E0FF832E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B8:H8 B12:H13 B19:H19 B25:H25 B31:H31</xm:sqref>
        </x14:conditionalFormatting>
        <x14:conditionalFormatting xmlns:xm="http://schemas.microsoft.com/office/excel/2006/main">
          <x14:cfRule type="expression" priority="1" id="{BFCEF4C1-4883-4312-AFC5-C1049DAD3374}">
            <xm:f>MATCH(B34,Feiertage!$B:$B,0)&gt;0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B35:H36 B38:H39</xm:sqref>
        </x14:conditionalFormatting>
        <x14:conditionalFormatting xmlns:xm="http://schemas.microsoft.com/office/excel/2006/main">
          <x14:cfRule type="expression" priority="5" id="{33CD3462-E125-4205-833A-C72D4AB77A60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B37:H37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B48AA-F164-4F3A-A163-13642293B4A2}">
  <sheetPr>
    <pageSetUpPr fitToPage="1"/>
  </sheetPr>
  <dimension ref="A1:S40"/>
  <sheetViews>
    <sheetView showGridLines="0" workbookViewId="0">
      <pane ySplit="3" topLeftCell="A4" activePane="bottomLeft" state="frozen"/>
      <selection pane="bottomLeft" activeCell="B5" sqref="B5:B9"/>
    </sheetView>
  </sheetViews>
  <sheetFormatPr baseColWidth="10" defaultRowHeight="15"/>
  <cols>
    <col min="1" max="1" width="5.7109375" customWidth="1"/>
    <col min="2" max="8" width="19.2851562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78" t="s">
        <v>10</v>
      </c>
      <c r="B1" s="78"/>
      <c r="C1" s="78"/>
      <c r="D1" s="78"/>
      <c r="E1" s="79" t="str">
        <f>TEXT(DATE(R2,S2,1),"MMMM")</f>
        <v>Juni</v>
      </c>
      <c r="F1" s="79"/>
      <c r="G1" s="79"/>
      <c r="H1" s="87">
        <f>DATE(R2,S2,1)</f>
        <v>46539</v>
      </c>
      <c r="R1" s="4" t="s">
        <v>0</v>
      </c>
      <c r="S1" s="4" t="s">
        <v>1</v>
      </c>
    </row>
    <row r="2" spans="1:19" ht="15" customHeight="1">
      <c r="A2" s="78"/>
      <c r="B2" s="78"/>
      <c r="C2" s="78"/>
      <c r="D2" s="78"/>
      <c r="E2" s="79"/>
      <c r="F2" s="79"/>
      <c r="G2" s="79"/>
      <c r="H2" s="87"/>
      <c r="R2" s="3">
        <f>JAN!$R$2</f>
        <v>2027</v>
      </c>
      <c r="S2" s="3">
        <v>6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61">
        <f>WEEKNUM($B$4,21)</f>
        <v>22</v>
      </c>
      <c r="B4" s="45">
        <f>DATE($R$2,$S$2,(1-WEEKDAY(DATE($R$2,$S$2,1),2))+(COLUMN(B3)-1)+(ROW(K1)-1)*7)</f>
        <v>46538</v>
      </c>
      <c r="C4" s="46">
        <f t="shared" ref="C4:H4" si="0">DATE($R$2,$S$2,(1-WEEKDAY(DATE($R$2,$S$2,1),2))+(COLUMN(C3)-1)+(ROW(L1)-1)*7)</f>
        <v>46539</v>
      </c>
      <c r="D4" s="46">
        <f t="shared" si="0"/>
        <v>46540</v>
      </c>
      <c r="E4" s="46">
        <f t="shared" si="0"/>
        <v>46541</v>
      </c>
      <c r="F4" s="46">
        <f t="shared" si="0"/>
        <v>46542</v>
      </c>
      <c r="G4" s="47">
        <f t="shared" si="0"/>
        <v>46543</v>
      </c>
      <c r="H4" s="48">
        <f t="shared" si="0"/>
        <v>46544</v>
      </c>
    </row>
    <row r="5" spans="1:19">
      <c r="A5" s="62"/>
      <c r="B5" s="72"/>
      <c r="C5" s="74"/>
      <c r="D5" s="74"/>
      <c r="E5" s="74"/>
      <c r="F5" s="74"/>
      <c r="G5" s="76"/>
      <c r="H5" s="80"/>
    </row>
    <row r="6" spans="1:19" ht="15.95" customHeight="1">
      <c r="A6" s="62"/>
      <c r="B6" s="72"/>
      <c r="C6" s="74"/>
      <c r="D6" s="74"/>
      <c r="E6" s="74"/>
      <c r="F6" s="74"/>
      <c r="G6" s="76"/>
      <c r="H6" s="80"/>
    </row>
    <row r="7" spans="1:19">
      <c r="A7" s="62"/>
      <c r="B7" s="72"/>
      <c r="C7" s="74"/>
      <c r="D7" s="74"/>
      <c r="E7" s="74"/>
      <c r="F7" s="74"/>
      <c r="G7" s="76"/>
      <c r="H7" s="80"/>
    </row>
    <row r="8" spans="1:19" ht="15.95" customHeight="1">
      <c r="A8" s="62"/>
      <c r="B8" s="72"/>
      <c r="C8" s="74"/>
      <c r="D8" s="74"/>
      <c r="E8" s="74"/>
      <c r="F8" s="74"/>
      <c r="G8" s="76"/>
      <c r="H8" s="80"/>
    </row>
    <row r="9" spans="1:19" ht="15.75" thickBot="1">
      <c r="A9" s="63"/>
      <c r="B9" s="73"/>
      <c r="C9" s="75"/>
      <c r="D9" s="75"/>
      <c r="E9" s="75"/>
      <c r="F9" s="75"/>
      <c r="G9" s="77"/>
      <c r="H9" s="81"/>
    </row>
    <row r="10" spans="1:19" ht="21" thickTop="1">
      <c r="A10" s="68">
        <f>WEEKNUM($B$10,21)</f>
        <v>23</v>
      </c>
      <c r="B10" s="49">
        <f t="shared" ref="B10:H10" si="1">DATE($R$2,$S$2,(1-WEEKDAY(DATE($R$2,$S$2,1),2))+(COLUMN(B4)-1)+(ROW(K2)-1)*7)</f>
        <v>46545</v>
      </c>
      <c r="C10" s="50">
        <f t="shared" si="1"/>
        <v>46546</v>
      </c>
      <c r="D10" s="50">
        <f t="shared" si="1"/>
        <v>46547</v>
      </c>
      <c r="E10" s="50">
        <f t="shared" si="1"/>
        <v>46548</v>
      </c>
      <c r="F10" s="50">
        <f t="shared" si="1"/>
        <v>46549</v>
      </c>
      <c r="G10" s="51">
        <f t="shared" si="1"/>
        <v>46550</v>
      </c>
      <c r="H10" s="52">
        <f t="shared" si="1"/>
        <v>46551</v>
      </c>
    </row>
    <row r="11" spans="1:19">
      <c r="A11" s="69"/>
      <c r="B11" s="64"/>
      <c r="C11" s="66"/>
      <c r="D11" s="66"/>
      <c r="E11" s="66"/>
      <c r="F11" s="66"/>
      <c r="G11" s="57"/>
      <c r="H11" s="59"/>
    </row>
    <row r="12" spans="1:19" ht="15.95" customHeight="1">
      <c r="A12" s="69"/>
      <c r="B12" s="64"/>
      <c r="C12" s="66"/>
      <c r="D12" s="66"/>
      <c r="E12" s="66"/>
      <c r="F12" s="66"/>
      <c r="G12" s="57"/>
      <c r="H12" s="59"/>
    </row>
    <row r="13" spans="1:19">
      <c r="A13" s="69"/>
      <c r="B13" s="64"/>
      <c r="C13" s="66"/>
      <c r="D13" s="66"/>
      <c r="E13" s="66"/>
      <c r="F13" s="66"/>
      <c r="G13" s="57"/>
      <c r="H13" s="59"/>
    </row>
    <row r="14" spans="1:19">
      <c r="A14" s="69"/>
      <c r="B14" s="64"/>
      <c r="C14" s="66"/>
      <c r="D14" s="66"/>
      <c r="E14" s="66"/>
      <c r="F14" s="66"/>
      <c r="G14" s="57"/>
      <c r="H14" s="59"/>
    </row>
    <row r="15" spans="1:19" ht="15.75" thickBot="1">
      <c r="A15" s="70"/>
      <c r="B15" s="65"/>
      <c r="C15" s="67"/>
      <c r="D15" s="67"/>
      <c r="E15" s="67"/>
      <c r="F15" s="67"/>
      <c r="G15" s="58"/>
      <c r="H15" s="60"/>
    </row>
    <row r="16" spans="1:19" ht="21" thickTop="1">
      <c r="A16" s="61">
        <f>WEEKNUM($B$16,21)</f>
        <v>24</v>
      </c>
      <c r="B16" s="49">
        <f t="shared" ref="B16:H16" si="2">DATE($R$2,$S$2,(1-WEEKDAY(DATE($R$2,$S$2,1),2))+(COLUMN(B10)-1)+(ROW(K3)-1)*7)</f>
        <v>46552</v>
      </c>
      <c r="C16" s="50">
        <f t="shared" si="2"/>
        <v>46553</v>
      </c>
      <c r="D16" s="50">
        <f t="shared" si="2"/>
        <v>46554</v>
      </c>
      <c r="E16" s="50">
        <f t="shared" si="2"/>
        <v>46555</v>
      </c>
      <c r="F16" s="50">
        <f t="shared" si="2"/>
        <v>46556</v>
      </c>
      <c r="G16" s="51">
        <f t="shared" si="2"/>
        <v>46557</v>
      </c>
      <c r="H16" s="52">
        <f t="shared" si="2"/>
        <v>46558</v>
      </c>
    </row>
    <row r="17" spans="1:8">
      <c r="A17" s="62"/>
      <c r="B17" s="64"/>
      <c r="C17" s="66"/>
      <c r="D17" s="66"/>
      <c r="E17" s="66"/>
      <c r="F17" s="66"/>
      <c r="G17" s="57"/>
      <c r="H17" s="59"/>
    </row>
    <row r="18" spans="1:8" ht="15.95" customHeight="1">
      <c r="A18" s="62"/>
      <c r="B18" s="64"/>
      <c r="C18" s="66"/>
      <c r="D18" s="66"/>
      <c r="E18" s="66"/>
      <c r="F18" s="66"/>
      <c r="G18" s="57"/>
      <c r="H18" s="59"/>
    </row>
    <row r="19" spans="1:8">
      <c r="A19" s="62"/>
      <c r="B19" s="64"/>
      <c r="C19" s="66"/>
      <c r="D19" s="66"/>
      <c r="E19" s="66"/>
      <c r="F19" s="66"/>
      <c r="G19" s="57"/>
      <c r="H19" s="59"/>
    </row>
    <row r="20" spans="1:8" ht="15.95" customHeight="1">
      <c r="A20" s="62"/>
      <c r="B20" s="64"/>
      <c r="C20" s="66"/>
      <c r="D20" s="66"/>
      <c r="E20" s="66"/>
      <c r="F20" s="66"/>
      <c r="G20" s="57"/>
      <c r="H20" s="59"/>
    </row>
    <row r="21" spans="1:8" ht="15.75" thickBot="1">
      <c r="A21" s="63"/>
      <c r="B21" s="65"/>
      <c r="C21" s="67"/>
      <c r="D21" s="67"/>
      <c r="E21" s="67"/>
      <c r="F21" s="67"/>
      <c r="G21" s="58"/>
      <c r="H21" s="60"/>
    </row>
    <row r="22" spans="1:8" ht="21" thickTop="1">
      <c r="A22" s="68">
        <f>WEEKNUM($B$22,21)</f>
        <v>25</v>
      </c>
      <c r="B22" s="49">
        <f t="shared" ref="B22:H22" si="3">DATE($R$2,$S$2,(1-WEEKDAY(DATE($R$2,$S$2,1),2))+(COLUMN(B16)-1)+(ROW(K4)-1)*7)</f>
        <v>46559</v>
      </c>
      <c r="C22" s="50">
        <f t="shared" si="3"/>
        <v>46560</v>
      </c>
      <c r="D22" s="50">
        <f t="shared" si="3"/>
        <v>46561</v>
      </c>
      <c r="E22" s="50">
        <f t="shared" si="3"/>
        <v>46562</v>
      </c>
      <c r="F22" s="50">
        <f t="shared" si="3"/>
        <v>46563</v>
      </c>
      <c r="G22" s="51">
        <f t="shared" si="3"/>
        <v>46564</v>
      </c>
      <c r="H22" s="52">
        <f t="shared" si="3"/>
        <v>46565</v>
      </c>
    </row>
    <row r="23" spans="1:8">
      <c r="A23" s="69"/>
      <c r="B23" s="64"/>
      <c r="C23" s="66"/>
      <c r="D23" s="66"/>
      <c r="E23" s="66"/>
      <c r="F23" s="66"/>
      <c r="G23" s="57"/>
      <c r="H23" s="59"/>
    </row>
    <row r="24" spans="1:8" ht="15.95" customHeight="1">
      <c r="A24" s="69"/>
      <c r="B24" s="64"/>
      <c r="C24" s="66"/>
      <c r="D24" s="66"/>
      <c r="E24" s="66"/>
      <c r="F24" s="66"/>
      <c r="G24" s="57"/>
      <c r="H24" s="59"/>
    </row>
    <row r="25" spans="1:8">
      <c r="A25" s="69"/>
      <c r="B25" s="64"/>
      <c r="C25" s="66"/>
      <c r="D25" s="66"/>
      <c r="E25" s="66"/>
      <c r="F25" s="66"/>
      <c r="G25" s="57"/>
      <c r="H25" s="59"/>
    </row>
    <row r="26" spans="1:8" ht="15.95" customHeight="1">
      <c r="A26" s="69"/>
      <c r="B26" s="64"/>
      <c r="C26" s="66"/>
      <c r="D26" s="66"/>
      <c r="E26" s="66"/>
      <c r="F26" s="66"/>
      <c r="G26" s="57"/>
      <c r="H26" s="59"/>
    </row>
    <row r="27" spans="1:8" ht="15.75" thickBot="1">
      <c r="A27" s="70"/>
      <c r="B27" s="65"/>
      <c r="C27" s="67"/>
      <c r="D27" s="67"/>
      <c r="E27" s="67"/>
      <c r="F27" s="67"/>
      <c r="G27" s="58"/>
      <c r="H27" s="60"/>
    </row>
    <row r="28" spans="1:8" ht="21" thickTop="1">
      <c r="A28" s="61">
        <f>WEEKNUM(B28,21)</f>
        <v>26</v>
      </c>
      <c r="B28" s="53">
        <f t="shared" ref="B28:H28" si="4">DATE($R$2,$S$2,(1-WEEKDAY(DATE($R$2,$S$2,1),2))+(COLUMN(B22)-1)+(ROW(K5)-1)*7)</f>
        <v>46566</v>
      </c>
      <c r="C28" s="54">
        <f t="shared" si="4"/>
        <v>46567</v>
      </c>
      <c r="D28" s="54">
        <f t="shared" si="4"/>
        <v>46568</v>
      </c>
      <c r="E28" s="54">
        <f t="shared" si="4"/>
        <v>46569</v>
      </c>
      <c r="F28" s="54">
        <f t="shared" si="4"/>
        <v>46570</v>
      </c>
      <c r="G28" s="55">
        <f t="shared" si="4"/>
        <v>46571</v>
      </c>
      <c r="H28" s="56">
        <f t="shared" si="4"/>
        <v>46572</v>
      </c>
    </row>
    <row r="29" spans="1:8">
      <c r="A29" s="62"/>
      <c r="B29" s="64"/>
      <c r="C29" s="66"/>
      <c r="D29" s="66"/>
      <c r="E29" s="66"/>
      <c r="F29" s="66"/>
      <c r="G29" s="57"/>
      <c r="H29" s="59"/>
    </row>
    <row r="30" spans="1:8" ht="15.95" customHeight="1">
      <c r="A30" s="62"/>
      <c r="B30" s="64"/>
      <c r="C30" s="66"/>
      <c r="D30" s="66"/>
      <c r="E30" s="66"/>
      <c r="F30" s="66"/>
      <c r="G30" s="57"/>
      <c r="H30" s="59"/>
    </row>
    <row r="31" spans="1:8">
      <c r="A31" s="62"/>
      <c r="B31" s="64"/>
      <c r="C31" s="66"/>
      <c r="D31" s="66"/>
      <c r="E31" s="66"/>
      <c r="F31" s="66"/>
      <c r="G31" s="57"/>
      <c r="H31" s="59"/>
    </row>
    <row r="32" spans="1:8" ht="15.95" customHeight="1">
      <c r="A32" s="62"/>
      <c r="B32" s="64"/>
      <c r="C32" s="66"/>
      <c r="D32" s="66"/>
      <c r="E32" s="66"/>
      <c r="F32" s="66"/>
      <c r="G32" s="57"/>
      <c r="H32" s="59"/>
    </row>
    <row r="33" spans="1:8" ht="15.75" thickBot="1">
      <c r="A33" s="63"/>
      <c r="B33" s="65"/>
      <c r="C33" s="67"/>
      <c r="D33" s="67"/>
      <c r="E33" s="67"/>
      <c r="F33" s="67"/>
      <c r="G33" s="58"/>
      <c r="H33" s="60"/>
    </row>
    <row r="34" spans="1:8" ht="18.75" hidden="1" customHeight="1" thickTop="1">
      <c r="A34" s="84">
        <f>WEEKNUM(B34,21)</f>
        <v>27</v>
      </c>
      <c r="B34" s="49">
        <f>DATE($R$2,$S$2,(1-WEEKDAY(DATE($R$2,$S$2,1),2))+(COLUMN(B28)-1)+(ROW(K6)-1)*7)</f>
        <v>46573</v>
      </c>
      <c r="C34" s="49">
        <f t="shared" ref="C34:H34" si="5">DATE($R$2,$S$2,(1-WEEKDAY(DATE($R$2,$S$2,1),2))+(COLUMN(C28)-1)+(ROW(L6)-1)*7)</f>
        <v>46574</v>
      </c>
      <c r="D34" s="49">
        <f t="shared" si="5"/>
        <v>46575</v>
      </c>
      <c r="E34" s="49">
        <f t="shared" si="5"/>
        <v>46576</v>
      </c>
      <c r="F34" s="49">
        <f t="shared" si="5"/>
        <v>46577</v>
      </c>
      <c r="G34" s="49">
        <f t="shared" si="5"/>
        <v>46578</v>
      </c>
      <c r="H34" s="49">
        <f t="shared" si="5"/>
        <v>46579</v>
      </c>
    </row>
    <row r="35" spans="1:8" hidden="1">
      <c r="A35" s="62"/>
      <c r="B35" s="64"/>
      <c r="C35" s="66"/>
      <c r="D35" s="66"/>
      <c r="E35" s="66"/>
      <c r="F35" s="66"/>
      <c r="G35" s="57"/>
      <c r="H35" s="59"/>
    </row>
    <row r="36" spans="1:8" hidden="1">
      <c r="A36" s="62"/>
      <c r="B36" s="64"/>
      <c r="C36" s="66"/>
      <c r="D36" s="66"/>
      <c r="E36" s="66"/>
      <c r="F36" s="66"/>
      <c r="G36" s="57"/>
      <c r="H36" s="59"/>
    </row>
    <row r="37" spans="1:8" hidden="1">
      <c r="A37" s="62"/>
      <c r="B37" s="64"/>
      <c r="C37" s="66"/>
      <c r="D37" s="66"/>
      <c r="E37" s="66"/>
      <c r="F37" s="66"/>
      <c r="G37" s="57"/>
      <c r="H37" s="59"/>
    </row>
    <row r="38" spans="1:8" hidden="1">
      <c r="A38" s="62"/>
      <c r="B38" s="64"/>
      <c r="C38" s="66"/>
      <c r="D38" s="66"/>
      <c r="E38" s="66"/>
      <c r="F38" s="66"/>
      <c r="G38" s="57"/>
      <c r="H38" s="59"/>
    </row>
    <row r="39" spans="1:8" hidden="1">
      <c r="A39" s="62"/>
      <c r="B39" s="85"/>
      <c r="C39" s="86"/>
      <c r="D39" s="86"/>
      <c r="E39" s="86"/>
      <c r="F39" s="86"/>
      <c r="G39" s="82"/>
      <c r="H39" s="83"/>
    </row>
    <row r="40" spans="1:8" ht="15.75" thickTop="1"/>
  </sheetData>
  <sheetProtection algorithmName="SHA-512" hashValue="3HG9Xm3Z3H2JrTTo8YYHWWEIRMIHTmZ8Fowyp3MpzkIvba8UcWVexlbG8BjlSDSdED7DnYJoYLAp0+F4aPLxew==" saltValue="wsrBDIW7xquAjjSD+cWGOg==" spinCount="100000" sheet="1" objects="1" scenarios="1" selectLockedCells="1"/>
  <mergeCells count="51">
    <mergeCell ref="F35:F39"/>
    <mergeCell ref="G35:G39"/>
    <mergeCell ref="H35:H39"/>
    <mergeCell ref="A34:A39"/>
    <mergeCell ref="B35:B39"/>
    <mergeCell ref="C35:C39"/>
    <mergeCell ref="D35:D39"/>
    <mergeCell ref="E35:E39"/>
    <mergeCell ref="A1:D2"/>
    <mergeCell ref="E1:G2"/>
    <mergeCell ref="H1:H2"/>
    <mergeCell ref="A4:A9"/>
    <mergeCell ref="B5:B9"/>
    <mergeCell ref="C5:C9"/>
    <mergeCell ref="D5:D9"/>
    <mergeCell ref="E5:E9"/>
    <mergeCell ref="F5:F9"/>
    <mergeCell ref="G5:G9"/>
    <mergeCell ref="H5:H9"/>
    <mergeCell ref="A10:A15"/>
    <mergeCell ref="B11:B15"/>
    <mergeCell ref="C11:C15"/>
    <mergeCell ref="D11:D15"/>
    <mergeCell ref="E11:E15"/>
    <mergeCell ref="F11:F15"/>
    <mergeCell ref="G11:G15"/>
    <mergeCell ref="H11:H15"/>
    <mergeCell ref="G17:G21"/>
    <mergeCell ref="H17:H21"/>
    <mergeCell ref="F23:F27"/>
    <mergeCell ref="G23:G27"/>
    <mergeCell ref="H23:H27"/>
    <mergeCell ref="A16:A21"/>
    <mergeCell ref="B17:B21"/>
    <mergeCell ref="C17:C21"/>
    <mergeCell ref="D17:D21"/>
    <mergeCell ref="E17:E21"/>
    <mergeCell ref="F17:F21"/>
    <mergeCell ref="A22:A27"/>
    <mergeCell ref="B23:B27"/>
    <mergeCell ref="C23:C27"/>
    <mergeCell ref="D23:D27"/>
    <mergeCell ref="E23:E27"/>
    <mergeCell ref="G29:G33"/>
    <mergeCell ref="H29:H33"/>
    <mergeCell ref="A28:A33"/>
    <mergeCell ref="B29:B33"/>
    <mergeCell ref="C29:C33"/>
    <mergeCell ref="D29:D33"/>
    <mergeCell ref="E29:E33"/>
    <mergeCell ref="F29:F33"/>
  </mergeCells>
  <conditionalFormatting sqref="B4:H5 B10:H11 B16:H17 B22:H24 B28:H29">
    <cfRule type="expression" dxfId="65" priority="8">
      <formula>MONTH(B4)=$S$2</formula>
    </cfRule>
    <cfRule type="expression" dxfId="64" priority="9">
      <formula>MONTH(B4)&lt;&gt;$S$2</formula>
    </cfRule>
  </conditionalFormatting>
  <conditionalFormatting sqref="B34:H35">
    <cfRule type="expression" dxfId="60" priority="3">
      <formula>MONTH(B34)=$S$2</formula>
    </cfRule>
    <cfRule type="expression" dxfId="59" priority="4">
      <formula>MONTH(B34)&lt;&gt;$S$2</formula>
    </cfRule>
  </conditionalFormatting>
  <pageMargins left="0.28000000000000003" right="0.17" top="0.33" bottom="0.22" header="0.17" footer="0.17"/>
  <pageSetup paperSize="9" scale="97" orientation="landscape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3C53CD3-BE41-43C3-B9D7-CDFFA4688627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B4:H39</xm:sqref>
        </x14:conditionalFormatting>
        <x14:conditionalFormatting xmlns:xm="http://schemas.microsoft.com/office/excel/2006/main">
          <x14:cfRule type="expression" priority="6" id="{909841E8-D093-4636-8868-6EDB978C29E3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B5:H7 B9:H9 B11:H11 B14:H15 B17:H18 B20:H21 B23:H24 B26:H27 B29:H30 B32:H33</xm:sqref>
        </x14:conditionalFormatting>
        <x14:conditionalFormatting xmlns:xm="http://schemas.microsoft.com/office/excel/2006/main">
          <x14:cfRule type="expression" priority="10" id="{742BAD6C-5EC8-4594-919C-C50422DF9933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B8:H8 B12:H13 B19:H19 B25:H25 B31:H31</xm:sqref>
        </x14:conditionalFormatting>
        <x14:conditionalFormatting xmlns:xm="http://schemas.microsoft.com/office/excel/2006/main">
          <x14:cfRule type="expression" priority="1" id="{A152FBC6-A4C4-466C-99C5-1500561742A8}">
            <xm:f>MATCH(B34,Feiertage!$B:$B,0)&gt;0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B35:H36 B38:H39</xm:sqref>
        </x14:conditionalFormatting>
        <x14:conditionalFormatting xmlns:xm="http://schemas.microsoft.com/office/excel/2006/main">
          <x14:cfRule type="expression" priority="5" id="{FE8AE72D-A830-43E8-9280-2B500ECB5F9C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B37:H37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D4B3-6143-4E19-8A24-9016903A948F}">
  <sheetPr>
    <pageSetUpPr fitToPage="1"/>
  </sheetPr>
  <dimension ref="A1:S34"/>
  <sheetViews>
    <sheetView showGridLines="0" workbookViewId="0">
      <pane ySplit="3" topLeftCell="A4" activePane="bottomLeft" state="frozen"/>
      <selection pane="bottomLeft" activeCell="B5" sqref="B5:B9"/>
    </sheetView>
  </sheetViews>
  <sheetFormatPr baseColWidth="10" defaultRowHeight="15"/>
  <cols>
    <col min="1" max="1" width="5.7109375" customWidth="1"/>
    <col min="2" max="8" width="19.2851562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78" t="s">
        <v>10</v>
      </c>
      <c r="B1" s="78"/>
      <c r="C1" s="78"/>
      <c r="D1" s="78"/>
      <c r="E1" s="79" t="str">
        <f>TEXT(DATE(R2,S2,1),"MMMM")</f>
        <v>Juli</v>
      </c>
      <c r="F1" s="79"/>
      <c r="G1" s="79"/>
      <c r="H1" s="87">
        <f>DATE(R2,S2,1)</f>
        <v>46569</v>
      </c>
      <c r="R1" s="4" t="s">
        <v>0</v>
      </c>
      <c r="S1" s="4" t="s">
        <v>1</v>
      </c>
    </row>
    <row r="2" spans="1:19" ht="15" customHeight="1">
      <c r="A2" s="78"/>
      <c r="B2" s="78"/>
      <c r="C2" s="78"/>
      <c r="D2" s="78"/>
      <c r="E2" s="79"/>
      <c r="F2" s="79"/>
      <c r="G2" s="79"/>
      <c r="H2" s="87"/>
      <c r="R2" s="3">
        <f>JAN!$R$2</f>
        <v>2027</v>
      </c>
      <c r="S2" s="3">
        <v>7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61">
        <f>WEEKNUM($B$4,21)</f>
        <v>26</v>
      </c>
      <c r="B4" s="45">
        <f>DATE($R$2,$S$2,(1-WEEKDAY(DATE($R$2,$S$2,1),2))+(COLUMN(B3)-1)+(ROW(K1)-1)*7)</f>
        <v>46566</v>
      </c>
      <c r="C4" s="46">
        <f t="shared" ref="C4:H4" si="0">DATE($R$2,$S$2,(1-WEEKDAY(DATE($R$2,$S$2,1),2))+(COLUMN(C3)-1)+(ROW(L1)-1)*7)</f>
        <v>46567</v>
      </c>
      <c r="D4" s="46">
        <f t="shared" si="0"/>
        <v>46568</v>
      </c>
      <c r="E4" s="46">
        <f t="shared" si="0"/>
        <v>46569</v>
      </c>
      <c r="F4" s="46">
        <f t="shared" si="0"/>
        <v>46570</v>
      </c>
      <c r="G4" s="47">
        <f t="shared" si="0"/>
        <v>46571</v>
      </c>
      <c r="H4" s="48">
        <f t="shared" si="0"/>
        <v>46572</v>
      </c>
    </row>
    <row r="5" spans="1:19">
      <c r="A5" s="62"/>
      <c r="B5" s="72"/>
      <c r="C5" s="74"/>
      <c r="D5" s="74"/>
      <c r="E5" s="74"/>
      <c r="F5" s="74"/>
      <c r="G5" s="76"/>
      <c r="H5" s="80"/>
    </row>
    <row r="6" spans="1:19" ht="15.95" customHeight="1">
      <c r="A6" s="62"/>
      <c r="B6" s="72"/>
      <c r="C6" s="74"/>
      <c r="D6" s="74"/>
      <c r="E6" s="74"/>
      <c r="F6" s="74"/>
      <c r="G6" s="76"/>
      <c r="H6" s="80"/>
    </row>
    <row r="7" spans="1:19">
      <c r="A7" s="62"/>
      <c r="B7" s="72"/>
      <c r="C7" s="74"/>
      <c r="D7" s="74"/>
      <c r="E7" s="74"/>
      <c r="F7" s="74"/>
      <c r="G7" s="76"/>
      <c r="H7" s="80"/>
    </row>
    <row r="8" spans="1:19" ht="15.95" customHeight="1">
      <c r="A8" s="62"/>
      <c r="B8" s="72"/>
      <c r="C8" s="74"/>
      <c r="D8" s="74"/>
      <c r="E8" s="74"/>
      <c r="F8" s="74"/>
      <c r="G8" s="76"/>
      <c r="H8" s="80"/>
    </row>
    <row r="9" spans="1:19" ht="15.75" thickBot="1">
      <c r="A9" s="63"/>
      <c r="B9" s="73"/>
      <c r="C9" s="75"/>
      <c r="D9" s="75"/>
      <c r="E9" s="75"/>
      <c r="F9" s="75"/>
      <c r="G9" s="77"/>
      <c r="H9" s="81"/>
    </row>
    <row r="10" spans="1:19" ht="21" thickTop="1">
      <c r="A10" s="68">
        <f>WEEKNUM($B$10,21)</f>
        <v>27</v>
      </c>
      <c r="B10" s="49">
        <f t="shared" ref="B10:H10" si="1">DATE($R$2,$S$2,(1-WEEKDAY(DATE($R$2,$S$2,1),2))+(COLUMN(B4)-1)+(ROW(K2)-1)*7)</f>
        <v>46573</v>
      </c>
      <c r="C10" s="50">
        <f t="shared" si="1"/>
        <v>46574</v>
      </c>
      <c r="D10" s="50">
        <f t="shared" si="1"/>
        <v>46575</v>
      </c>
      <c r="E10" s="50">
        <f t="shared" si="1"/>
        <v>46576</v>
      </c>
      <c r="F10" s="50">
        <f t="shared" si="1"/>
        <v>46577</v>
      </c>
      <c r="G10" s="51">
        <f t="shared" si="1"/>
        <v>46578</v>
      </c>
      <c r="H10" s="52">
        <f t="shared" si="1"/>
        <v>46579</v>
      </c>
    </row>
    <row r="11" spans="1:19">
      <c r="A11" s="69"/>
      <c r="B11" s="64"/>
      <c r="C11" s="66"/>
      <c r="D11" s="66"/>
      <c r="E11" s="66"/>
      <c r="F11" s="66"/>
      <c r="G11" s="57"/>
      <c r="H11" s="59"/>
    </row>
    <row r="12" spans="1:19" ht="15.95" customHeight="1">
      <c r="A12" s="69"/>
      <c r="B12" s="64"/>
      <c r="C12" s="66"/>
      <c r="D12" s="66"/>
      <c r="E12" s="66"/>
      <c r="F12" s="66"/>
      <c r="G12" s="57"/>
      <c r="H12" s="59"/>
    </row>
    <row r="13" spans="1:19">
      <c r="A13" s="69"/>
      <c r="B13" s="64"/>
      <c r="C13" s="66"/>
      <c r="D13" s="66"/>
      <c r="E13" s="66"/>
      <c r="F13" s="66"/>
      <c r="G13" s="57"/>
      <c r="H13" s="59"/>
    </row>
    <row r="14" spans="1:19">
      <c r="A14" s="69"/>
      <c r="B14" s="64"/>
      <c r="C14" s="66"/>
      <c r="D14" s="66"/>
      <c r="E14" s="66"/>
      <c r="F14" s="66"/>
      <c r="G14" s="57"/>
      <c r="H14" s="59"/>
    </row>
    <row r="15" spans="1:19" ht="15.75" thickBot="1">
      <c r="A15" s="70"/>
      <c r="B15" s="65"/>
      <c r="C15" s="67"/>
      <c r="D15" s="67"/>
      <c r="E15" s="67"/>
      <c r="F15" s="67"/>
      <c r="G15" s="58"/>
      <c r="H15" s="60"/>
    </row>
    <row r="16" spans="1:19" ht="21" thickTop="1">
      <c r="A16" s="61">
        <f>WEEKNUM($B$16,21)</f>
        <v>28</v>
      </c>
      <c r="B16" s="49">
        <f t="shared" ref="B16:H16" si="2">DATE($R$2,$S$2,(1-WEEKDAY(DATE($R$2,$S$2,1),2))+(COLUMN(B10)-1)+(ROW(K3)-1)*7)</f>
        <v>46580</v>
      </c>
      <c r="C16" s="50">
        <f t="shared" si="2"/>
        <v>46581</v>
      </c>
      <c r="D16" s="50">
        <f t="shared" si="2"/>
        <v>46582</v>
      </c>
      <c r="E16" s="50">
        <f t="shared" si="2"/>
        <v>46583</v>
      </c>
      <c r="F16" s="50">
        <f t="shared" si="2"/>
        <v>46584</v>
      </c>
      <c r="G16" s="51">
        <f t="shared" si="2"/>
        <v>46585</v>
      </c>
      <c r="H16" s="52">
        <f t="shared" si="2"/>
        <v>46586</v>
      </c>
    </row>
    <row r="17" spans="1:8">
      <c r="A17" s="62"/>
      <c r="B17" s="64"/>
      <c r="C17" s="66"/>
      <c r="D17" s="66"/>
      <c r="E17" s="66"/>
      <c r="F17" s="66"/>
      <c r="G17" s="57"/>
      <c r="H17" s="59"/>
    </row>
    <row r="18" spans="1:8" ht="15.95" customHeight="1">
      <c r="A18" s="62"/>
      <c r="B18" s="64"/>
      <c r="C18" s="66"/>
      <c r="D18" s="66"/>
      <c r="E18" s="66"/>
      <c r="F18" s="66"/>
      <c r="G18" s="57"/>
      <c r="H18" s="59"/>
    </row>
    <row r="19" spans="1:8">
      <c r="A19" s="62"/>
      <c r="B19" s="64"/>
      <c r="C19" s="66"/>
      <c r="D19" s="66"/>
      <c r="E19" s="66"/>
      <c r="F19" s="66"/>
      <c r="G19" s="57"/>
      <c r="H19" s="59"/>
    </row>
    <row r="20" spans="1:8" ht="15.95" customHeight="1">
      <c r="A20" s="62"/>
      <c r="B20" s="64"/>
      <c r="C20" s="66"/>
      <c r="D20" s="66"/>
      <c r="E20" s="66"/>
      <c r="F20" s="66"/>
      <c r="G20" s="57"/>
      <c r="H20" s="59"/>
    </row>
    <row r="21" spans="1:8" ht="15.75" thickBot="1">
      <c r="A21" s="63"/>
      <c r="B21" s="65"/>
      <c r="C21" s="67"/>
      <c r="D21" s="67"/>
      <c r="E21" s="67"/>
      <c r="F21" s="67"/>
      <c r="G21" s="58"/>
      <c r="H21" s="60"/>
    </row>
    <row r="22" spans="1:8" ht="21" thickTop="1">
      <c r="A22" s="68">
        <f>WEEKNUM($B$22,21)</f>
        <v>29</v>
      </c>
      <c r="B22" s="49">
        <f t="shared" ref="B22:H22" si="3">DATE($R$2,$S$2,(1-WEEKDAY(DATE($R$2,$S$2,1),2))+(COLUMN(B16)-1)+(ROW(K4)-1)*7)</f>
        <v>46587</v>
      </c>
      <c r="C22" s="50">
        <f t="shared" si="3"/>
        <v>46588</v>
      </c>
      <c r="D22" s="50">
        <f t="shared" si="3"/>
        <v>46589</v>
      </c>
      <c r="E22" s="50">
        <f t="shared" si="3"/>
        <v>46590</v>
      </c>
      <c r="F22" s="50">
        <f t="shared" si="3"/>
        <v>46591</v>
      </c>
      <c r="G22" s="51">
        <f t="shared" si="3"/>
        <v>46592</v>
      </c>
      <c r="H22" s="52">
        <f t="shared" si="3"/>
        <v>46593</v>
      </c>
    </row>
    <row r="23" spans="1:8">
      <c r="A23" s="69"/>
      <c r="B23" s="64"/>
      <c r="C23" s="66"/>
      <c r="D23" s="66"/>
      <c r="E23" s="66"/>
      <c r="F23" s="66"/>
      <c r="G23" s="57"/>
      <c r="H23" s="59"/>
    </row>
    <row r="24" spans="1:8" ht="15.95" customHeight="1">
      <c r="A24" s="69"/>
      <c r="B24" s="64"/>
      <c r="C24" s="66"/>
      <c r="D24" s="66"/>
      <c r="E24" s="66"/>
      <c r="F24" s="66"/>
      <c r="G24" s="57"/>
      <c r="H24" s="59"/>
    </row>
    <row r="25" spans="1:8">
      <c r="A25" s="69"/>
      <c r="B25" s="64"/>
      <c r="C25" s="66"/>
      <c r="D25" s="66"/>
      <c r="E25" s="66"/>
      <c r="F25" s="66"/>
      <c r="G25" s="57"/>
      <c r="H25" s="59"/>
    </row>
    <row r="26" spans="1:8" ht="15.95" customHeight="1">
      <c r="A26" s="69"/>
      <c r="B26" s="64"/>
      <c r="C26" s="66"/>
      <c r="D26" s="66"/>
      <c r="E26" s="66"/>
      <c r="F26" s="66"/>
      <c r="G26" s="57"/>
      <c r="H26" s="59"/>
    </row>
    <row r="27" spans="1:8" ht="15.75" thickBot="1">
      <c r="A27" s="70"/>
      <c r="B27" s="65"/>
      <c r="C27" s="67"/>
      <c r="D27" s="67"/>
      <c r="E27" s="67"/>
      <c r="F27" s="67"/>
      <c r="G27" s="58"/>
      <c r="H27" s="60"/>
    </row>
    <row r="28" spans="1:8" ht="21" thickTop="1">
      <c r="A28" s="84">
        <f>WEEKNUM(B28,21)</f>
        <v>30</v>
      </c>
      <c r="B28" s="49">
        <f t="shared" ref="B28:H28" si="4">DATE($R$2,$S$2,(1-WEEKDAY(DATE($R$2,$S$2,1),2))+(COLUMN(B22)-1)+(ROW(K5)-1)*7)</f>
        <v>46594</v>
      </c>
      <c r="C28" s="50">
        <f t="shared" si="4"/>
        <v>46595</v>
      </c>
      <c r="D28" s="50">
        <f t="shared" si="4"/>
        <v>46596</v>
      </c>
      <c r="E28" s="50">
        <f t="shared" si="4"/>
        <v>46597</v>
      </c>
      <c r="F28" s="50">
        <f t="shared" si="4"/>
        <v>46598</v>
      </c>
      <c r="G28" s="51">
        <f t="shared" si="4"/>
        <v>46599</v>
      </c>
      <c r="H28" s="52">
        <f t="shared" si="4"/>
        <v>46600</v>
      </c>
    </row>
    <row r="29" spans="1:8">
      <c r="A29" s="62"/>
      <c r="B29" s="64"/>
      <c r="C29" s="66"/>
      <c r="D29" s="66"/>
      <c r="E29" s="66"/>
      <c r="F29" s="66"/>
      <c r="G29" s="57"/>
      <c r="H29" s="59"/>
    </row>
    <row r="30" spans="1:8" ht="15.95" customHeight="1">
      <c r="A30" s="62"/>
      <c r="B30" s="64"/>
      <c r="C30" s="66"/>
      <c r="D30" s="66"/>
      <c r="E30" s="66"/>
      <c r="F30" s="66"/>
      <c r="G30" s="57"/>
      <c r="H30" s="59"/>
    </row>
    <row r="31" spans="1:8">
      <c r="A31" s="62"/>
      <c r="B31" s="64"/>
      <c r="C31" s="66"/>
      <c r="D31" s="66"/>
      <c r="E31" s="66"/>
      <c r="F31" s="66"/>
      <c r="G31" s="57"/>
      <c r="H31" s="59"/>
    </row>
    <row r="32" spans="1:8" ht="15.95" customHeight="1">
      <c r="A32" s="62"/>
      <c r="B32" s="64"/>
      <c r="C32" s="66"/>
      <c r="D32" s="66"/>
      <c r="E32" s="66"/>
      <c r="F32" s="66"/>
      <c r="G32" s="57"/>
      <c r="H32" s="59"/>
    </row>
    <row r="33" spans="1:8">
      <c r="A33" s="62"/>
      <c r="B33" s="85"/>
      <c r="C33" s="86"/>
      <c r="D33" s="86"/>
      <c r="E33" s="86"/>
      <c r="F33" s="86"/>
      <c r="G33" s="82"/>
      <c r="H33" s="83"/>
    </row>
    <row r="34" spans="1:8" ht="18.75" customHeight="1"/>
  </sheetData>
  <sheetProtection algorithmName="SHA-512" hashValue="XzrrzjMuEkrPT8iaioo4SzOJlepDD+MQS6GhXc2dO4trISte6nP0HdQUeRgD9PeJK3JCuUk3EP0fPY8EMBnrBA==" saltValue="yI4RQHHOPnJ2K/P5pqx4SA==" spinCount="100000" sheet="1" objects="1" scenarios="1" selectLockedCells="1"/>
  <mergeCells count="43">
    <mergeCell ref="A1:D2"/>
    <mergeCell ref="E1:G2"/>
    <mergeCell ref="H1:H2"/>
    <mergeCell ref="A4:A9"/>
    <mergeCell ref="B5:B9"/>
    <mergeCell ref="C5:C9"/>
    <mergeCell ref="D5:D9"/>
    <mergeCell ref="E5:E9"/>
    <mergeCell ref="F5:F9"/>
    <mergeCell ref="G5:G9"/>
    <mergeCell ref="H5:H9"/>
    <mergeCell ref="A10:A15"/>
    <mergeCell ref="B11:B15"/>
    <mergeCell ref="C11:C15"/>
    <mergeCell ref="D11:D15"/>
    <mergeCell ref="E11:E15"/>
    <mergeCell ref="F11:F15"/>
    <mergeCell ref="G11:G15"/>
    <mergeCell ref="H11:H15"/>
    <mergeCell ref="G17:G21"/>
    <mergeCell ref="H17:H21"/>
    <mergeCell ref="F23:F27"/>
    <mergeCell ref="G23:G27"/>
    <mergeCell ref="H23:H27"/>
    <mergeCell ref="A16:A21"/>
    <mergeCell ref="B17:B21"/>
    <mergeCell ref="C17:C21"/>
    <mergeCell ref="D17:D21"/>
    <mergeCell ref="E17:E21"/>
    <mergeCell ref="F17:F21"/>
    <mergeCell ref="A22:A27"/>
    <mergeCell ref="B23:B27"/>
    <mergeCell ref="C23:C27"/>
    <mergeCell ref="D23:D27"/>
    <mergeCell ref="E23:E27"/>
    <mergeCell ref="G29:G33"/>
    <mergeCell ref="H29:H33"/>
    <mergeCell ref="A28:A33"/>
    <mergeCell ref="B29:B33"/>
    <mergeCell ref="C29:C33"/>
    <mergeCell ref="D29:D33"/>
    <mergeCell ref="E29:E33"/>
    <mergeCell ref="F29:F33"/>
  </mergeCells>
  <conditionalFormatting sqref="B4:H5 B10:H11 B16:H17 B22:H24 B28:H29">
    <cfRule type="expression" dxfId="56" priority="3">
      <formula>MONTH(B4)=$S$2</formula>
    </cfRule>
    <cfRule type="expression" dxfId="55" priority="4">
      <formula>MONTH(B4)&lt;&gt;$S$2</formula>
    </cfRule>
  </conditionalFormatting>
  <pageMargins left="0.28000000000000003" right="0.17" top="0.33" bottom="0.22" header="0.17" footer="0.17"/>
  <pageSetup paperSize="9" orientation="landscape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185949E-10BD-497D-8260-F1397F939C8E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B4:H33</xm:sqref>
        </x14:conditionalFormatting>
        <x14:conditionalFormatting xmlns:xm="http://schemas.microsoft.com/office/excel/2006/main">
          <x14:cfRule type="expression" priority="1" id="{80D55806-C482-4337-823E-E4BC1470C797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B5:H7 B9:H9 B11:H11 B14:H15 B17:H18 B20:H21 B23:H24 B26:H27 B29:H30 B32:H33</xm:sqref>
        </x14:conditionalFormatting>
        <x14:conditionalFormatting xmlns:xm="http://schemas.microsoft.com/office/excel/2006/main">
          <x14:cfRule type="expression" priority="5" id="{F128FFC3-A6A1-4E05-8D5D-C9BE3B4CD79A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B8:H8 B12:H13 B19:H19 B25:H25 B31:H31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B4CCD-28F4-4A47-8302-8FACDB0426D7}">
  <sheetPr>
    <pageSetUpPr fitToPage="1"/>
  </sheetPr>
  <dimension ref="A1:S40"/>
  <sheetViews>
    <sheetView showGridLines="0" workbookViewId="0">
      <pane ySplit="3" topLeftCell="A4" activePane="bottomLeft" state="frozen"/>
      <selection pane="bottomLeft" activeCell="B5" sqref="B5:B9"/>
    </sheetView>
  </sheetViews>
  <sheetFormatPr baseColWidth="10" defaultRowHeight="15"/>
  <cols>
    <col min="1" max="1" width="5.7109375" customWidth="1"/>
    <col min="2" max="8" width="19.2851562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78" t="s">
        <v>10</v>
      </c>
      <c r="B1" s="78"/>
      <c r="C1" s="78"/>
      <c r="D1" s="78"/>
      <c r="E1" s="79" t="str">
        <f>TEXT(DATE(R2,S2,1),"MMMM")</f>
        <v>August</v>
      </c>
      <c r="F1" s="79"/>
      <c r="G1" s="79"/>
      <c r="H1" s="87">
        <f>DATE(R2,S2,1)</f>
        <v>46600</v>
      </c>
      <c r="R1" s="4" t="s">
        <v>0</v>
      </c>
      <c r="S1" s="4" t="s">
        <v>1</v>
      </c>
    </row>
    <row r="2" spans="1:19" ht="15" customHeight="1">
      <c r="A2" s="78"/>
      <c r="B2" s="78"/>
      <c r="C2" s="78"/>
      <c r="D2" s="78"/>
      <c r="E2" s="79"/>
      <c r="F2" s="79"/>
      <c r="G2" s="79"/>
      <c r="H2" s="87"/>
      <c r="R2" s="3">
        <f>JAN!$R$2</f>
        <v>2027</v>
      </c>
      <c r="S2" s="3">
        <v>8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61">
        <f>WEEKNUM($B$4,21)</f>
        <v>30</v>
      </c>
      <c r="B4" s="45">
        <f>DATE($R$2,$S$2,(1-WEEKDAY(DATE($R$2,$S$2,1),2))+(COLUMN(B3)-1)+(ROW(K1)-1)*7)</f>
        <v>46594</v>
      </c>
      <c r="C4" s="46">
        <f t="shared" ref="C4:H4" si="0">DATE($R$2,$S$2,(1-WEEKDAY(DATE($R$2,$S$2,1),2))+(COLUMN(C3)-1)+(ROW(L1)-1)*7)</f>
        <v>46595</v>
      </c>
      <c r="D4" s="46">
        <f t="shared" si="0"/>
        <v>46596</v>
      </c>
      <c r="E4" s="46">
        <f t="shared" si="0"/>
        <v>46597</v>
      </c>
      <c r="F4" s="46">
        <f t="shared" si="0"/>
        <v>46598</v>
      </c>
      <c r="G4" s="47">
        <f t="shared" si="0"/>
        <v>46599</v>
      </c>
      <c r="H4" s="48">
        <f t="shared" si="0"/>
        <v>46600</v>
      </c>
    </row>
    <row r="5" spans="1:19">
      <c r="A5" s="62"/>
      <c r="B5" s="72"/>
      <c r="C5" s="74"/>
      <c r="D5" s="74"/>
      <c r="E5" s="74"/>
      <c r="F5" s="74"/>
      <c r="G5" s="76"/>
      <c r="H5" s="80"/>
    </row>
    <row r="6" spans="1:19" ht="15.95" customHeight="1">
      <c r="A6" s="62"/>
      <c r="B6" s="72"/>
      <c r="C6" s="74"/>
      <c r="D6" s="74"/>
      <c r="E6" s="74"/>
      <c r="F6" s="74"/>
      <c r="G6" s="76"/>
      <c r="H6" s="80"/>
    </row>
    <row r="7" spans="1:19">
      <c r="A7" s="62"/>
      <c r="B7" s="72"/>
      <c r="C7" s="74"/>
      <c r="D7" s="74"/>
      <c r="E7" s="74"/>
      <c r="F7" s="74"/>
      <c r="G7" s="76"/>
      <c r="H7" s="80"/>
    </row>
    <row r="8" spans="1:19" ht="15.95" customHeight="1">
      <c r="A8" s="62"/>
      <c r="B8" s="72"/>
      <c r="C8" s="74"/>
      <c r="D8" s="74"/>
      <c r="E8" s="74"/>
      <c r="F8" s="74"/>
      <c r="G8" s="76"/>
      <c r="H8" s="80"/>
    </row>
    <row r="9" spans="1:19" ht="15.75" thickBot="1">
      <c r="A9" s="63"/>
      <c r="B9" s="73"/>
      <c r="C9" s="75"/>
      <c r="D9" s="75"/>
      <c r="E9" s="75"/>
      <c r="F9" s="75"/>
      <c r="G9" s="77"/>
      <c r="H9" s="81"/>
    </row>
    <row r="10" spans="1:19" ht="21" thickTop="1">
      <c r="A10" s="68">
        <f>WEEKNUM($B$10,21)</f>
        <v>31</v>
      </c>
      <c r="B10" s="49">
        <f t="shared" ref="B10:H10" si="1">DATE($R$2,$S$2,(1-WEEKDAY(DATE($R$2,$S$2,1),2))+(COLUMN(B4)-1)+(ROW(K2)-1)*7)</f>
        <v>46601</v>
      </c>
      <c r="C10" s="50">
        <f t="shared" si="1"/>
        <v>46602</v>
      </c>
      <c r="D10" s="50">
        <f t="shared" si="1"/>
        <v>46603</v>
      </c>
      <c r="E10" s="50">
        <f t="shared" si="1"/>
        <v>46604</v>
      </c>
      <c r="F10" s="50">
        <f t="shared" si="1"/>
        <v>46605</v>
      </c>
      <c r="G10" s="51">
        <f t="shared" si="1"/>
        <v>46606</v>
      </c>
      <c r="H10" s="52">
        <f t="shared" si="1"/>
        <v>46607</v>
      </c>
    </row>
    <row r="11" spans="1:19">
      <c r="A11" s="69"/>
      <c r="B11" s="64"/>
      <c r="C11" s="66"/>
      <c r="D11" s="66"/>
      <c r="E11" s="66"/>
      <c r="F11" s="66"/>
      <c r="G11" s="57"/>
      <c r="H11" s="59"/>
    </row>
    <row r="12" spans="1:19" ht="15.95" customHeight="1">
      <c r="A12" s="69"/>
      <c r="B12" s="64"/>
      <c r="C12" s="66"/>
      <c r="D12" s="66"/>
      <c r="E12" s="66"/>
      <c r="F12" s="66"/>
      <c r="G12" s="57"/>
      <c r="H12" s="59"/>
    </row>
    <row r="13" spans="1:19">
      <c r="A13" s="69"/>
      <c r="B13" s="64"/>
      <c r="C13" s="66"/>
      <c r="D13" s="66"/>
      <c r="E13" s="66"/>
      <c r="F13" s="66"/>
      <c r="G13" s="57"/>
      <c r="H13" s="59"/>
    </row>
    <row r="14" spans="1:19">
      <c r="A14" s="69"/>
      <c r="B14" s="64"/>
      <c r="C14" s="66"/>
      <c r="D14" s="66"/>
      <c r="E14" s="66"/>
      <c r="F14" s="66"/>
      <c r="G14" s="57"/>
      <c r="H14" s="59"/>
    </row>
    <row r="15" spans="1:19" ht="15.75" thickBot="1">
      <c r="A15" s="70"/>
      <c r="B15" s="65"/>
      <c r="C15" s="67"/>
      <c r="D15" s="67"/>
      <c r="E15" s="67"/>
      <c r="F15" s="67"/>
      <c r="G15" s="58"/>
      <c r="H15" s="60"/>
    </row>
    <row r="16" spans="1:19" ht="21" thickTop="1">
      <c r="A16" s="61">
        <f>WEEKNUM($B$16,21)</f>
        <v>32</v>
      </c>
      <c r="B16" s="49">
        <f>DATE($R$2,$S$2,(1-WEEKDAY(DATE($R$2,$S$2,1),2))+(COLUMN(B10)-1)+(ROW(K3)-1)*7)</f>
        <v>46608</v>
      </c>
      <c r="C16" s="50">
        <f t="shared" ref="C16:H16" si="2">DATE($R$2,$S$2,(1-WEEKDAY(DATE($R$2,$S$2,1),2))+(COLUMN(C10)-1)+(ROW(L3)-1)*7)</f>
        <v>46609</v>
      </c>
      <c r="D16" s="50">
        <f t="shared" si="2"/>
        <v>46610</v>
      </c>
      <c r="E16" s="50">
        <f t="shared" si="2"/>
        <v>46611</v>
      </c>
      <c r="F16" s="50">
        <f t="shared" si="2"/>
        <v>46612</v>
      </c>
      <c r="G16" s="51">
        <f t="shared" si="2"/>
        <v>46613</v>
      </c>
      <c r="H16" s="52">
        <f t="shared" si="2"/>
        <v>46614</v>
      </c>
    </row>
    <row r="17" spans="1:8">
      <c r="A17" s="62"/>
      <c r="B17" s="64"/>
      <c r="C17" s="66"/>
      <c r="D17" s="66"/>
      <c r="E17" s="66"/>
      <c r="F17" s="66"/>
      <c r="G17" s="57"/>
      <c r="H17" s="59"/>
    </row>
    <row r="18" spans="1:8" ht="15.95" customHeight="1">
      <c r="A18" s="62"/>
      <c r="B18" s="64"/>
      <c r="C18" s="66"/>
      <c r="D18" s="66"/>
      <c r="E18" s="66"/>
      <c r="F18" s="66"/>
      <c r="G18" s="57"/>
      <c r="H18" s="59"/>
    </row>
    <row r="19" spans="1:8">
      <c r="A19" s="62"/>
      <c r="B19" s="64"/>
      <c r="C19" s="66"/>
      <c r="D19" s="66"/>
      <c r="E19" s="66"/>
      <c r="F19" s="66"/>
      <c r="G19" s="57"/>
      <c r="H19" s="59"/>
    </row>
    <row r="20" spans="1:8" ht="15.95" customHeight="1">
      <c r="A20" s="62"/>
      <c r="B20" s="64"/>
      <c r="C20" s="66"/>
      <c r="D20" s="66"/>
      <c r="E20" s="66"/>
      <c r="F20" s="66"/>
      <c r="G20" s="57"/>
      <c r="H20" s="59"/>
    </row>
    <row r="21" spans="1:8" ht="15.75" thickBot="1">
      <c r="A21" s="63"/>
      <c r="B21" s="65"/>
      <c r="C21" s="67"/>
      <c r="D21" s="67"/>
      <c r="E21" s="67"/>
      <c r="F21" s="67"/>
      <c r="G21" s="58"/>
      <c r="H21" s="60"/>
    </row>
    <row r="22" spans="1:8" ht="21" thickTop="1">
      <c r="A22" s="68">
        <f>WEEKNUM($B$22,21)</f>
        <v>33</v>
      </c>
      <c r="B22" s="49">
        <f t="shared" ref="B22:H22" si="3">DATE($R$2,$S$2,(1-WEEKDAY(DATE($R$2,$S$2,1),2))+(COLUMN(B16)-1)+(ROW(K4)-1)*7)</f>
        <v>46615</v>
      </c>
      <c r="C22" s="50">
        <f t="shared" si="3"/>
        <v>46616</v>
      </c>
      <c r="D22" s="50">
        <f t="shared" si="3"/>
        <v>46617</v>
      </c>
      <c r="E22" s="50">
        <f t="shared" si="3"/>
        <v>46618</v>
      </c>
      <c r="F22" s="50">
        <f t="shared" si="3"/>
        <v>46619</v>
      </c>
      <c r="G22" s="51">
        <f t="shared" si="3"/>
        <v>46620</v>
      </c>
      <c r="H22" s="52">
        <f t="shared" si="3"/>
        <v>46621</v>
      </c>
    </row>
    <row r="23" spans="1:8">
      <c r="A23" s="69"/>
      <c r="B23" s="64"/>
      <c r="C23" s="66"/>
      <c r="D23" s="66"/>
      <c r="E23" s="66"/>
      <c r="F23" s="66"/>
      <c r="G23" s="57"/>
      <c r="H23" s="59"/>
    </row>
    <row r="24" spans="1:8" ht="15.95" customHeight="1">
      <c r="A24" s="69"/>
      <c r="B24" s="64"/>
      <c r="C24" s="66"/>
      <c r="D24" s="66"/>
      <c r="E24" s="66"/>
      <c r="F24" s="66"/>
      <c r="G24" s="57"/>
      <c r="H24" s="59"/>
    </row>
    <row r="25" spans="1:8">
      <c r="A25" s="69"/>
      <c r="B25" s="64"/>
      <c r="C25" s="66"/>
      <c r="D25" s="66"/>
      <c r="E25" s="66"/>
      <c r="F25" s="66"/>
      <c r="G25" s="57"/>
      <c r="H25" s="59"/>
    </row>
    <row r="26" spans="1:8" ht="15.95" customHeight="1">
      <c r="A26" s="69"/>
      <c r="B26" s="64"/>
      <c r="C26" s="66"/>
      <c r="D26" s="66"/>
      <c r="E26" s="66"/>
      <c r="F26" s="66"/>
      <c r="G26" s="57"/>
      <c r="H26" s="59"/>
    </row>
    <row r="27" spans="1:8" ht="15.75" thickBot="1">
      <c r="A27" s="70"/>
      <c r="B27" s="65"/>
      <c r="C27" s="67"/>
      <c r="D27" s="67"/>
      <c r="E27" s="67"/>
      <c r="F27" s="67"/>
      <c r="G27" s="58"/>
      <c r="H27" s="60"/>
    </row>
    <row r="28" spans="1:8" ht="21" thickTop="1">
      <c r="A28" s="61">
        <f>WEEKNUM(B28,21)</f>
        <v>34</v>
      </c>
      <c r="B28" s="53">
        <f>DATE($R$2,$S$2,(1-WEEKDAY(DATE($R$2,$S$2,1),2))+(COLUMN(B22)-1)+(ROW(K5)-1)*7)</f>
        <v>46622</v>
      </c>
      <c r="C28" s="54">
        <f>DATE($R$2,$S$2,(1-WEEKDAY(DATE($R$2,$S$2,1),2))+(COLUMN(C22)-1)+(ROW(L5)-1)*7)</f>
        <v>46623</v>
      </c>
      <c r="D28" s="54">
        <f t="shared" ref="D28:G28" si="4">DATE($R$2,$S$2,(1-WEEKDAY(DATE($R$2,$S$2,1),2))+(COLUMN(D22)-1)+(ROW(M5)-1)*7)</f>
        <v>46624</v>
      </c>
      <c r="E28" s="54">
        <f t="shared" si="4"/>
        <v>46625</v>
      </c>
      <c r="F28" s="54">
        <f t="shared" si="4"/>
        <v>46626</v>
      </c>
      <c r="G28" s="55">
        <f t="shared" si="4"/>
        <v>46627</v>
      </c>
      <c r="H28" s="56">
        <f>DATE($R$2,$S$2,(1-WEEKDAY(DATE($R$2,$S$2,1),2))+(COLUMN(H22)-1)+(ROW(Q5)-1)*7)</f>
        <v>46628</v>
      </c>
    </row>
    <row r="29" spans="1:8">
      <c r="A29" s="62"/>
      <c r="B29" s="64"/>
      <c r="C29" s="66"/>
      <c r="D29" s="66"/>
      <c r="E29" s="66"/>
      <c r="F29" s="66"/>
      <c r="G29" s="57"/>
      <c r="H29" s="59"/>
    </row>
    <row r="30" spans="1:8" ht="15.95" customHeight="1">
      <c r="A30" s="62"/>
      <c r="B30" s="64"/>
      <c r="C30" s="66"/>
      <c r="D30" s="66"/>
      <c r="E30" s="66"/>
      <c r="F30" s="66"/>
      <c r="G30" s="57"/>
      <c r="H30" s="59"/>
    </row>
    <row r="31" spans="1:8">
      <c r="A31" s="62"/>
      <c r="B31" s="64"/>
      <c r="C31" s="66"/>
      <c r="D31" s="66"/>
      <c r="E31" s="66"/>
      <c r="F31" s="66"/>
      <c r="G31" s="57"/>
      <c r="H31" s="59"/>
    </row>
    <row r="32" spans="1:8" ht="15.95" customHeight="1">
      <c r="A32" s="62"/>
      <c r="B32" s="64"/>
      <c r="C32" s="66"/>
      <c r="D32" s="66"/>
      <c r="E32" s="66"/>
      <c r="F32" s="66"/>
      <c r="G32" s="57"/>
      <c r="H32" s="59"/>
    </row>
    <row r="33" spans="1:8" ht="15.75" thickBot="1">
      <c r="A33" s="63"/>
      <c r="B33" s="65"/>
      <c r="C33" s="67"/>
      <c r="D33" s="67"/>
      <c r="E33" s="67"/>
      <c r="F33" s="67"/>
      <c r="G33" s="58"/>
      <c r="H33" s="60"/>
    </row>
    <row r="34" spans="1:8" ht="18.75" customHeight="1" thickTop="1">
      <c r="A34" s="61">
        <f>WEEKNUM(B34,21)</f>
        <v>35</v>
      </c>
      <c r="B34" s="53">
        <f>DATE($R$2,$S$2,(1-WEEKDAY(DATE($R$2,$S$2,1),2))+(COLUMN(B28)-1)+(ROW(K6)-1)*7)</f>
        <v>46629</v>
      </c>
      <c r="C34" s="54">
        <f>DATE($R$2,$S$2,(1-WEEKDAY(DATE($R$2,$S$2,1),2))+(COLUMN(C28)-1)+(ROW(L6)-1)*7)</f>
        <v>46630</v>
      </c>
      <c r="D34" s="54">
        <f>DATE($R$2,$S$2,(1-WEEKDAY(DATE($R$2,$S$2,1),2))+(COLUMN(D28)-1)+(ROW(M6)-1)*7)</f>
        <v>46631</v>
      </c>
      <c r="E34" s="54">
        <f t="shared" ref="E34:H34" si="5">DATE($R$2,$S$2,(1-WEEKDAY(DATE($R$2,$S$2,1),2))+(COLUMN(E28)-1)+(ROW(N6)-1)*7)</f>
        <v>46632</v>
      </c>
      <c r="F34" s="54">
        <f t="shared" si="5"/>
        <v>46633</v>
      </c>
      <c r="G34" s="54">
        <f t="shared" si="5"/>
        <v>46634</v>
      </c>
      <c r="H34" s="54">
        <f t="shared" si="5"/>
        <v>46635</v>
      </c>
    </row>
    <row r="35" spans="1:8">
      <c r="A35" s="62"/>
      <c r="B35" s="64"/>
      <c r="C35" s="66"/>
      <c r="D35" s="66"/>
      <c r="E35" s="66"/>
      <c r="F35" s="66"/>
      <c r="G35" s="57"/>
      <c r="H35" s="59"/>
    </row>
    <row r="36" spans="1:8">
      <c r="A36" s="62"/>
      <c r="B36" s="64"/>
      <c r="C36" s="66"/>
      <c r="D36" s="66"/>
      <c r="E36" s="66"/>
      <c r="F36" s="66"/>
      <c r="G36" s="57"/>
      <c r="H36" s="59"/>
    </row>
    <row r="37" spans="1:8">
      <c r="A37" s="62"/>
      <c r="B37" s="64"/>
      <c r="C37" s="66"/>
      <c r="D37" s="66"/>
      <c r="E37" s="66"/>
      <c r="F37" s="66"/>
      <c r="G37" s="57"/>
      <c r="H37" s="59"/>
    </row>
    <row r="38" spans="1:8">
      <c r="A38" s="62"/>
      <c r="B38" s="64"/>
      <c r="C38" s="66"/>
      <c r="D38" s="66"/>
      <c r="E38" s="66"/>
      <c r="F38" s="66"/>
      <c r="G38" s="57"/>
      <c r="H38" s="59"/>
    </row>
    <row r="39" spans="1:8" ht="15.75" thickBot="1">
      <c r="A39" s="63"/>
      <c r="B39" s="65"/>
      <c r="C39" s="67"/>
      <c r="D39" s="67"/>
      <c r="E39" s="67"/>
      <c r="F39" s="67"/>
      <c r="G39" s="58"/>
      <c r="H39" s="60"/>
    </row>
    <row r="40" spans="1:8" ht="15.75" thickTop="1"/>
  </sheetData>
  <sheetProtection algorithmName="SHA-512" hashValue="wSyu2iwZAtoI72dj77gh0nONMJnPI81KbCcHiOXSmFkBTT4ggxtXdH76hRHn8DAtNh6MJyht2tKEqXbZ4PDPqg==" saltValue="sYPsSmearpwC5IIlQS3Xsg==" spinCount="100000" sheet="1" objects="1" scenarios="1" selectLockedCells="1"/>
  <mergeCells count="51">
    <mergeCell ref="F35:F39"/>
    <mergeCell ref="G35:G39"/>
    <mergeCell ref="H35:H39"/>
    <mergeCell ref="A34:A39"/>
    <mergeCell ref="B35:B39"/>
    <mergeCell ref="C35:C39"/>
    <mergeCell ref="D35:D39"/>
    <mergeCell ref="E35:E39"/>
    <mergeCell ref="A1:D2"/>
    <mergeCell ref="E1:G2"/>
    <mergeCell ref="H1:H2"/>
    <mergeCell ref="A4:A9"/>
    <mergeCell ref="B5:B9"/>
    <mergeCell ref="C5:C9"/>
    <mergeCell ref="D5:D9"/>
    <mergeCell ref="E5:E9"/>
    <mergeCell ref="F5:F9"/>
    <mergeCell ref="G5:G9"/>
    <mergeCell ref="H5:H9"/>
    <mergeCell ref="A10:A15"/>
    <mergeCell ref="B11:B15"/>
    <mergeCell ref="C11:C15"/>
    <mergeCell ref="D11:D15"/>
    <mergeCell ref="E11:E15"/>
    <mergeCell ref="F11:F15"/>
    <mergeCell ref="G11:G15"/>
    <mergeCell ref="H11:H15"/>
    <mergeCell ref="G17:G21"/>
    <mergeCell ref="H17:H21"/>
    <mergeCell ref="F23:F27"/>
    <mergeCell ref="G23:G27"/>
    <mergeCell ref="H23:H27"/>
    <mergeCell ref="A16:A21"/>
    <mergeCell ref="B17:B21"/>
    <mergeCell ref="C17:C21"/>
    <mergeCell ref="D17:D21"/>
    <mergeCell ref="E17:E21"/>
    <mergeCell ref="F17:F21"/>
    <mergeCell ref="A22:A27"/>
    <mergeCell ref="B23:B27"/>
    <mergeCell ref="C23:C27"/>
    <mergeCell ref="D23:D27"/>
    <mergeCell ref="E23:E27"/>
    <mergeCell ref="G29:G33"/>
    <mergeCell ref="H29:H33"/>
    <mergeCell ref="A28:A33"/>
    <mergeCell ref="B29:B33"/>
    <mergeCell ref="C29:C33"/>
    <mergeCell ref="D29:D33"/>
    <mergeCell ref="E29:E33"/>
    <mergeCell ref="F29:F33"/>
  </mergeCells>
  <conditionalFormatting sqref="B4:H5 B10:H11 B16:H17 B22:H24 B28:H29">
    <cfRule type="expression" dxfId="51" priority="8">
      <formula>MONTH(B4)=$S$2</formula>
    </cfRule>
    <cfRule type="expression" dxfId="50" priority="9">
      <formula>MONTH(B4)&lt;&gt;$S$2</formula>
    </cfRule>
  </conditionalFormatting>
  <conditionalFormatting sqref="B34:H35">
    <cfRule type="expression" dxfId="46" priority="3">
      <formula>MONTH(B34)=$S$2</formula>
    </cfRule>
    <cfRule type="expression" dxfId="45" priority="4">
      <formula>MONTH(B34)&lt;&gt;$S$2</formula>
    </cfRule>
  </conditionalFormatting>
  <pageMargins left="0.28000000000000003" right="0.17" top="0.33" bottom="0.22" header="0.17" footer="0.17"/>
  <pageSetup paperSize="9" scale="83" orientation="landscape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1ECC998-FF27-487C-A4C2-E11D4E3F45A6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B4:H39</xm:sqref>
        </x14:conditionalFormatting>
        <x14:conditionalFormatting xmlns:xm="http://schemas.microsoft.com/office/excel/2006/main">
          <x14:cfRule type="expression" priority="6" id="{276F7384-0586-47B2-8CA7-DBF2583D8F48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B5:H7 B9:H9 B11:H11 B14:H15 B17:H18 B20:H21 B23:H24 B26:H27 B29:H30 B32:H33</xm:sqref>
        </x14:conditionalFormatting>
        <x14:conditionalFormatting xmlns:xm="http://schemas.microsoft.com/office/excel/2006/main">
          <x14:cfRule type="expression" priority="10" id="{51DCD684-A785-4D14-B0FB-691E1D6DEC98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B8:H8 B12:H13 B19:H19 B25:H25 B31:H31</xm:sqref>
        </x14:conditionalFormatting>
        <x14:conditionalFormatting xmlns:xm="http://schemas.microsoft.com/office/excel/2006/main">
          <x14:cfRule type="expression" priority="1" id="{5CAED1E5-A880-4392-A79C-B4C7A1D07AFF}">
            <xm:f>MATCH(B34,Feiertage!$B:$B,0)&gt;0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B35:H36 B38:H39</xm:sqref>
        </x14:conditionalFormatting>
        <x14:conditionalFormatting xmlns:xm="http://schemas.microsoft.com/office/excel/2006/main">
          <x14:cfRule type="expression" priority="5" id="{C8F108B1-20FE-413C-9B21-5CF98A79F49A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B37:H37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259FB-C4AE-407C-9332-687F6EFB84C4}">
  <sheetPr>
    <pageSetUpPr fitToPage="1"/>
  </sheetPr>
  <dimension ref="A1:S40"/>
  <sheetViews>
    <sheetView showGridLines="0" workbookViewId="0">
      <pane ySplit="3" topLeftCell="A4" activePane="bottomLeft" state="frozen"/>
      <selection pane="bottomLeft" activeCell="B5" sqref="B5:B9"/>
    </sheetView>
  </sheetViews>
  <sheetFormatPr baseColWidth="10" defaultRowHeight="15"/>
  <cols>
    <col min="1" max="1" width="5.5703125" customWidth="1"/>
    <col min="2" max="4" width="19.28515625" customWidth="1"/>
    <col min="5" max="5" width="19.7109375" customWidth="1"/>
    <col min="6" max="7" width="19.28515625" customWidth="1"/>
    <col min="8" max="8" width="19.4257812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78" t="s">
        <v>10</v>
      </c>
      <c r="B1" s="78"/>
      <c r="C1" s="78"/>
      <c r="D1" s="78"/>
      <c r="E1" s="90" t="str">
        <f>TEXT(DATE(R2,S2,1),"MMMM")</f>
        <v>September</v>
      </c>
      <c r="F1" s="90"/>
      <c r="G1" s="90"/>
      <c r="H1" s="87">
        <f>DATE(R2,S2,1)</f>
        <v>46631</v>
      </c>
      <c r="R1" s="4" t="s">
        <v>0</v>
      </c>
      <c r="S1" s="4" t="s">
        <v>1</v>
      </c>
    </row>
    <row r="2" spans="1:19" ht="18" customHeight="1">
      <c r="A2" s="78"/>
      <c r="B2" s="78"/>
      <c r="C2" s="78"/>
      <c r="D2" s="78"/>
      <c r="E2" s="90"/>
      <c r="F2" s="90"/>
      <c r="G2" s="90"/>
      <c r="H2" s="87"/>
      <c r="R2" s="3">
        <f>JAN!$R$2</f>
        <v>2027</v>
      </c>
      <c r="S2" s="3">
        <v>9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61">
        <f>WEEKNUM($B$4,21)</f>
        <v>35</v>
      </c>
      <c r="B4" s="45">
        <f>DATE($R$2,$S$2,(1-WEEKDAY(DATE($R$2,$S$2,1),2))+(COLUMN(B3)-1)+(ROW(K1)-1)*7)</f>
        <v>46629</v>
      </c>
      <c r="C4" s="46">
        <f t="shared" ref="C4:H4" si="0">DATE($R$2,$S$2,(1-WEEKDAY(DATE($R$2,$S$2,1),2))+(COLUMN(C3)-1)+(ROW(L1)-1)*7)</f>
        <v>46630</v>
      </c>
      <c r="D4" s="46">
        <f t="shared" si="0"/>
        <v>46631</v>
      </c>
      <c r="E4" s="46">
        <f t="shared" si="0"/>
        <v>46632</v>
      </c>
      <c r="F4" s="46">
        <f t="shared" si="0"/>
        <v>46633</v>
      </c>
      <c r="G4" s="47">
        <f t="shared" si="0"/>
        <v>46634</v>
      </c>
      <c r="H4" s="48">
        <f t="shared" si="0"/>
        <v>46635</v>
      </c>
    </row>
    <row r="5" spans="1:19">
      <c r="A5" s="62"/>
      <c r="B5" s="72"/>
      <c r="C5" s="74"/>
      <c r="D5" s="74"/>
      <c r="E5" s="74"/>
      <c r="F5" s="74"/>
      <c r="G5" s="76"/>
      <c r="H5" s="80"/>
    </row>
    <row r="6" spans="1:19">
      <c r="A6" s="62"/>
      <c r="B6" s="72"/>
      <c r="C6" s="74"/>
      <c r="D6" s="74"/>
      <c r="E6" s="74"/>
      <c r="F6" s="74"/>
      <c r="G6" s="76"/>
      <c r="H6" s="80"/>
    </row>
    <row r="7" spans="1:19">
      <c r="A7" s="62"/>
      <c r="B7" s="72"/>
      <c r="C7" s="74"/>
      <c r="D7" s="74"/>
      <c r="E7" s="74"/>
      <c r="F7" s="74"/>
      <c r="G7" s="76"/>
      <c r="H7" s="80"/>
    </row>
    <row r="8" spans="1:19">
      <c r="A8" s="62"/>
      <c r="B8" s="72"/>
      <c r="C8" s="74"/>
      <c r="D8" s="74"/>
      <c r="E8" s="74"/>
      <c r="F8" s="74"/>
      <c r="G8" s="76"/>
      <c r="H8" s="80"/>
    </row>
    <row r="9" spans="1:19" ht="15.75" thickBot="1">
      <c r="A9" s="63"/>
      <c r="B9" s="73"/>
      <c r="C9" s="75"/>
      <c r="D9" s="75"/>
      <c r="E9" s="75"/>
      <c r="F9" s="75"/>
      <c r="G9" s="77"/>
      <c r="H9" s="81"/>
    </row>
    <row r="10" spans="1:19" ht="21" thickTop="1">
      <c r="A10" s="68">
        <f>WEEKNUM($B$10,21)</f>
        <v>36</v>
      </c>
      <c r="B10" s="49">
        <f t="shared" ref="B10:H10" si="1">DATE($R$2,$S$2,(1-WEEKDAY(DATE($R$2,$S$2,1),2))+(COLUMN(B4)-1)+(ROW(K2)-1)*7)</f>
        <v>46636</v>
      </c>
      <c r="C10" s="50">
        <f t="shared" si="1"/>
        <v>46637</v>
      </c>
      <c r="D10" s="50">
        <f t="shared" si="1"/>
        <v>46638</v>
      </c>
      <c r="E10" s="50">
        <f t="shared" si="1"/>
        <v>46639</v>
      </c>
      <c r="F10" s="50">
        <f t="shared" si="1"/>
        <v>46640</v>
      </c>
      <c r="G10" s="51">
        <f t="shared" si="1"/>
        <v>46641</v>
      </c>
      <c r="H10" s="52">
        <f t="shared" si="1"/>
        <v>46642</v>
      </c>
    </row>
    <row r="11" spans="1:19">
      <c r="A11" s="69"/>
      <c r="B11" s="64"/>
      <c r="C11" s="66"/>
      <c r="D11" s="66"/>
      <c r="E11" s="66"/>
      <c r="F11" s="66"/>
      <c r="G11" s="57"/>
      <c r="H11" s="59"/>
    </row>
    <row r="12" spans="1:19" ht="15.95" customHeight="1">
      <c r="A12" s="69"/>
      <c r="B12" s="64"/>
      <c r="C12" s="66"/>
      <c r="D12" s="66"/>
      <c r="E12" s="66"/>
      <c r="F12" s="66"/>
      <c r="G12" s="57"/>
      <c r="H12" s="59"/>
    </row>
    <row r="13" spans="1:19">
      <c r="A13" s="69"/>
      <c r="B13" s="64"/>
      <c r="C13" s="66"/>
      <c r="D13" s="66"/>
      <c r="E13" s="66"/>
      <c r="F13" s="66"/>
      <c r="G13" s="57"/>
      <c r="H13" s="59"/>
    </row>
    <row r="14" spans="1:19">
      <c r="A14" s="69"/>
      <c r="B14" s="64"/>
      <c r="C14" s="66"/>
      <c r="D14" s="66"/>
      <c r="E14" s="66"/>
      <c r="F14" s="66"/>
      <c r="G14" s="57"/>
      <c r="H14" s="59"/>
    </row>
    <row r="15" spans="1:19" ht="15.75" thickBot="1">
      <c r="A15" s="70"/>
      <c r="B15" s="65"/>
      <c r="C15" s="67"/>
      <c r="D15" s="67"/>
      <c r="E15" s="67"/>
      <c r="F15" s="67"/>
      <c r="G15" s="58"/>
      <c r="H15" s="60"/>
    </row>
    <row r="16" spans="1:19" ht="21" thickTop="1">
      <c r="A16" s="61">
        <f>WEEKNUM($B$16,21)</f>
        <v>37</v>
      </c>
      <c r="B16" s="49">
        <f t="shared" ref="B16:H16" si="2">DATE($R$2,$S$2,(1-WEEKDAY(DATE($R$2,$S$2,1),2))+(COLUMN(B10)-1)+(ROW(K3)-1)*7)</f>
        <v>46643</v>
      </c>
      <c r="C16" s="50">
        <f t="shared" si="2"/>
        <v>46644</v>
      </c>
      <c r="D16" s="50">
        <f t="shared" si="2"/>
        <v>46645</v>
      </c>
      <c r="E16" s="50">
        <f t="shared" si="2"/>
        <v>46646</v>
      </c>
      <c r="F16" s="50">
        <f t="shared" si="2"/>
        <v>46647</v>
      </c>
      <c r="G16" s="51">
        <f t="shared" si="2"/>
        <v>46648</v>
      </c>
      <c r="H16" s="52">
        <f t="shared" si="2"/>
        <v>46649</v>
      </c>
    </row>
    <row r="17" spans="1:8">
      <c r="A17" s="62"/>
      <c r="B17" s="64"/>
      <c r="C17" s="66"/>
      <c r="D17" s="66"/>
      <c r="E17" s="66"/>
      <c r="F17" s="66"/>
      <c r="G17" s="57"/>
      <c r="H17" s="59"/>
    </row>
    <row r="18" spans="1:8">
      <c r="A18" s="62"/>
      <c r="B18" s="64"/>
      <c r="C18" s="66"/>
      <c r="D18" s="66"/>
      <c r="E18" s="66"/>
      <c r="F18" s="66"/>
      <c r="G18" s="57"/>
      <c r="H18" s="59"/>
    </row>
    <row r="19" spans="1:8">
      <c r="A19" s="62"/>
      <c r="B19" s="64"/>
      <c r="C19" s="66"/>
      <c r="D19" s="66"/>
      <c r="E19" s="66"/>
      <c r="F19" s="66"/>
      <c r="G19" s="57"/>
      <c r="H19" s="59"/>
    </row>
    <row r="20" spans="1:8" ht="15.95" customHeight="1">
      <c r="A20" s="62"/>
      <c r="B20" s="64"/>
      <c r="C20" s="66"/>
      <c r="D20" s="66"/>
      <c r="E20" s="66"/>
      <c r="F20" s="66"/>
      <c r="G20" s="57"/>
      <c r="H20" s="59"/>
    </row>
    <row r="21" spans="1:8" ht="15.75" thickBot="1">
      <c r="A21" s="63"/>
      <c r="B21" s="65"/>
      <c r="C21" s="67"/>
      <c r="D21" s="67"/>
      <c r="E21" s="67"/>
      <c r="F21" s="67"/>
      <c r="G21" s="58"/>
      <c r="H21" s="60"/>
    </row>
    <row r="22" spans="1:8" ht="21" thickTop="1">
      <c r="A22" s="68">
        <f>WEEKNUM($B$22,21)</f>
        <v>38</v>
      </c>
      <c r="B22" s="49">
        <f t="shared" ref="B22:H22" si="3">DATE($R$2,$S$2,(1-WEEKDAY(DATE($R$2,$S$2,1),2))+(COLUMN(B16)-1)+(ROW(K4)-1)*7)</f>
        <v>46650</v>
      </c>
      <c r="C22" s="50">
        <f t="shared" si="3"/>
        <v>46651</v>
      </c>
      <c r="D22" s="50">
        <f t="shared" si="3"/>
        <v>46652</v>
      </c>
      <c r="E22" s="50">
        <f t="shared" si="3"/>
        <v>46653</v>
      </c>
      <c r="F22" s="50">
        <f t="shared" si="3"/>
        <v>46654</v>
      </c>
      <c r="G22" s="51">
        <f t="shared" si="3"/>
        <v>46655</v>
      </c>
      <c r="H22" s="52">
        <f t="shared" si="3"/>
        <v>46656</v>
      </c>
    </row>
    <row r="23" spans="1:8">
      <c r="A23" s="69"/>
      <c r="B23" s="64"/>
      <c r="C23" s="66"/>
      <c r="D23" s="66"/>
      <c r="E23" s="66"/>
      <c r="F23" s="66"/>
      <c r="G23" s="57"/>
      <c r="H23" s="59"/>
    </row>
    <row r="24" spans="1:8">
      <c r="A24" s="69"/>
      <c r="B24" s="64"/>
      <c r="C24" s="66"/>
      <c r="D24" s="66"/>
      <c r="E24" s="66"/>
      <c r="F24" s="66"/>
      <c r="G24" s="57"/>
      <c r="H24" s="59"/>
    </row>
    <row r="25" spans="1:8">
      <c r="A25" s="69"/>
      <c r="B25" s="64"/>
      <c r="C25" s="66"/>
      <c r="D25" s="66"/>
      <c r="E25" s="66"/>
      <c r="F25" s="66"/>
      <c r="G25" s="57"/>
      <c r="H25" s="59"/>
    </row>
    <row r="26" spans="1:8" ht="15.95" customHeight="1">
      <c r="A26" s="69"/>
      <c r="B26" s="64"/>
      <c r="C26" s="66"/>
      <c r="D26" s="66"/>
      <c r="E26" s="66"/>
      <c r="F26" s="66"/>
      <c r="G26" s="57"/>
      <c r="H26" s="59"/>
    </row>
    <row r="27" spans="1:8" ht="15.75" thickBot="1">
      <c r="A27" s="70"/>
      <c r="B27" s="65"/>
      <c r="C27" s="67"/>
      <c r="D27" s="67"/>
      <c r="E27" s="67"/>
      <c r="F27" s="67"/>
      <c r="G27" s="58"/>
      <c r="H27" s="60"/>
    </row>
    <row r="28" spans="1:8" ht="21" thickTop="1">
      <c r="A28" s="61">
        <f>WEEKNUM(B28,21)</f>
        <v>39</v>
      </c>
      <c r="B28" s="53">
        <f t="shared" ref="B28:H28" si="4">DATE($R$2,$S$2,(1-WEEKDAY(DATE($R$2,$S$2,1),2))+(COLUMN(B22)-1)+(ROW(K5)-1)*7)</f>
        <v>46657</v>
      </c>
      <c r="C28" s="54">
        <f t="shared" si="4"/>
        <v>46658</v>
      </c>
      <c r="D28" s="54">
        <f t="shared" si="4"/>
        <v>46659</v>
      </c>
      <c r="E28" s="54">
        <f t="shared" si="4"/>
        <v>46660</v>
      </c>
      <c r="F28" s="54">
        <f t="shared" si="4"/>
        <v>46661</v>
      </c>
      <c r="G28" s="55">
        <f t="shared" si="4"/>
        <v>46662</v>
      </c>
      <c r="H28" s="56">
        <f t="shared" si="4"/>
        <v>46663</v>
      </c>
    </row>
    <row r="29" spans="1:8">
      <c r="A29" s="62"/>
      <c r="B29" s="64"/>
      <c r="C29" s="66"/>
      <c r="D29" s="66"/>
      <c r="E29" s="66"/>
      <c r="F29" s="66"/>
      <c r="G29" s="57"/>
      <c r="H29" s="59"/>
    </row>
    <row r="30" spans="1:8">
      <c r="A30" s="62"/>
      <c r="B30" s="64"/>
      <c r="C30" s="66"/>
      <c r="D30" s="66"/>
      <c r="E30" s="66"/>
      <c r="F30" s="66"/>
      <c r="G30" s="57"/>
      <c r="H30" s="59"/>
    </row>
    <row r="31" spans="1:8">
      <c r="A31" s="62"/>
      <c r="B31" s="64"/>
      <c r="C31" s="66"/>
      <c r="D31" s="66"/>
      <c r="E31" s="66"/>
      <c r="F31" s="66"/>
      <c r="G31" s="57"/>
      <c r="H31" s="59"/>
    </row>
    <row r="32" spans="1:8" ht="15.95" customHeight="1">
      <c r="A32" s="62"/>
      <c r="B32" s="64"/>
      <c r="C32" s="66"/>
      <c r="D32" s="66"/>
      <c r="E32" s="66"/>
      <c r="F32" s="66"/>
      <c r="G32" s="57"/>
      <c r="H32" s="59"/>
    </row>
    <row r="33" spans="1:8" ht="15.75" thickBot="1">
      <c r="A33" s="63"/>
      <c r="B33" s="65"/>
      <c r="C33" s="67"/>
      <c r="D33" s="67"/>
      <c r="E33" s="67"/>
      <c r="F33" s="67"/>
      <c r="G33" s="58"/>
      <c r="H33" s="60"/>
    </row>
    <row r="34" spans="1:8" ht="18.75" hidden="1" customHeight="1" thickTop="1">
      <c r="A34" s="84">
        <f>WEEKNUM(B34,21)</f>
        <v>40</v>
      </c>
      <c r="B34" s="49">
        <f>DATE($R$2,$S$2,(1-WEEKDAY(DATE($R$2,$S$2,1),2))+(COLUMN(B28)-1)+(ROW(K6)-1)*7)</f>
        <v>46664</v>
      </c>
      <c r="C34" s="49">
        <f t="shared" ref="C34:H34" si="5">DATE($R$2,$S$2,(1-WEEKDAY(DATE($R$2,$S$2,1),2))+(COLUMN(C28)-1)+(ROW(L6)-1)*7)</f>
        <v>46665</v>
      </c>
      <c r="D34" s="49">
        <f t="shared" si="5"/>
        <v>46666</v>
      </c>
      <c r="E34" s="49">
        <f t="shared" si="5"/>
        <v>46667</v>
      </c>
      <c r="F34" s="49">
        <f t="shared" si="5"/>
        <v>46668</v>
      </c>
      <c r="G34" s="49">
        <f t="shared" si="5"/>
        <v>46669</v>
      </c>
      <c r="H34" s="49">
        <f t="shared" si="5"/>
        <v>46670</v>
      </c>
    </row>
    <row r="35" spans="1:8" hidden="1">
      <c r="A35" s="62"/>
      <c r="B35" s="64"/>
      <c r="C35" s="66"/>
      <c r="D35" s="66"/>
      <c r="E35" s="66"/>
      <c r="F35" s="66"/>
      <c r="G35" s="57"/>
      <c r="H35" s="59"/>
    </row>
    <row r="36" spans="1:8" hidden="1">
      <c r="A36" s="62"/>
      <c r="B36" s="64"/>
      <c r="C36" s="66"/>
      <c r="D36" s="66"/>
      <c r="E36" s="66"/>
      <c r="F36" s="66"/>
      <c r="G36" s="57"/>
      <c r="H36" s="59"/>
    </row>
    <row r="37" spans="1:8" hidden="1">
      <c r="A37" s="62"/>
      <c r="B37" s="64"/>
      <c r="C37" s="66"/>
      <c r="D37" s="66"/>
      <c r="E37" s="66"/>
      <c r="F37" s="66"/>
      <c r="G37" s="57"/>
      <c r="H37" s="59"/>
    </row>
    <row r="38" spans="1:8" hidden="1">
      <c r="A38" s="62"/>
      <c r="B38" s="64"/>
      <c r="C38" s="66"/>
      <c r="D38" s="66"/>
      <c r="E38" s="66"/>
      <c r="F38" s="66"/>
      <c r="G38" s="57"/>
      <c r="H38" s="59"/>
    </row>
    <row r="39" spans="1:8" hidden="1">
      <c r="A39" s="62"/>
      <c r="B39" s="85"/>
      <c r="C39" s="86"/>
      <c r="D39" s="86"/>
      <c r="E39" s="86"/>
      <c r="F39" s="86"/>
      <c r="G39" s="82"/>
      <c r="H39" s="83"/>
    </row>
    <row r="40" spans="1:8" ht="15.75" thickTop="1"/>
  </sheetData>
  <sheetProtection algorithmName="SHA-512" hashValue="EGu74s8vFc8q2Ha1GIzIOzB4p/Oms2xCpUbWU3SWikrG0r3sexIknKk/RAa8bKt8ih6iD2zwmRnGOYwXhUO5dw==" saltValue="FeDTKGiX439uhyrVU4/7Kw==" spinCount="100000" sheet="1" objects="1" scenarios="1" selectLockedCells="1"/>
  <mergeCells count="51">
    <mergeCell ref="A1:D2"/>
    <mergeCell ref="E1:G2"/>
    <mergeCell ref="H1:H2"/>
    <mergeCell ref="A4:A9"/>
    <mergeCell ref="B5:B9"/>
    <mergeCell ref="C5:C9"/>
    <mergeCell ref="D5:D9"/>
    <mergeCell ref="E5:E9"/>
    <mergeCell ref="F5:F9"/>
    <mergeCell ref="G5:G9"/>
    <mergeCell ref="H5:H9"/>
    <mergeCell ref="A10:A15"/>
    <mergeCell ref="B11:B15"/>
    <mergeCell ref="C11:C15"/>
    <mergeCell ref="D11:D15"/>
    <mergeCell ref="E11:E15"/>
    <mergeCell ref="F11:F15"/>
    <mergeCell ref="G11:G15"/>
    <mergeCell ref="H11:H15"/>
    <mergeCell ref="G17:G21"/>
    <mergeCell ref="H17:H21"/>
    <mergeCell ref="F23:F27"/>
    <mergeCell ref="G23:G27"/>
    <mergeCell ref="H23:H27"/>
    <mergeCell ref="A16:A21"/>
    <mergeCell ref="B17:B21"/>
    <mergeCell ref="C17:C21"/>
    <mergeCell ref="D17:D21"/>
    <mergeCell ref="E17:E21"/>
    <mergeCell ref="F17:F21"/>
    <mergeCell ref="A22:A27"/>
    <mergeCell ref="B23:B27"/>
    <mergeCell ref="C23:C27"/>
    <mergeCell ref="D23:D27"/>
    <mergeCell ref="E23:E27"/>
    <mergeCell ref="G29:G33"/>
    <mergeCell ref="H29:H33"/>
    <mergeCell ref="A34:A39"/>
    <mergeCell ref="B35:B39"/>
    <mergeCell ref="C35:C39"/>
    <mergeCell ref="D35:D39"/>
    <mergeCell ref="E35:E39"/>
    <mergeCell ref="F35:F39"/>
    <mergeCell ref="G35:G39"/>
    <mergeCell ref="H35:H39"/>
    <mergeCell ref="A28:A33"/>
    <mergeCell ref="B29:B33"/>
    <mergeCell ref="C29:C33"/>
    <mergeCell ref="D29:D33"/>
    <mergeCell ref="E29:E33"/>
    <mergeCell ref="F29:F33"/>
  </mergeCells>
  <conditionalFormatting sqref="B4:H5 B10:H11 B16:H17 B22:H24 B28:H29">
    <cfRule type="expression" dxfId="42" priority="8">
      <formula>MONTH(B4)=$S$2</formula>
    </cfRule>
    <cfRule type="expression" dxfId="41" priority="9">
      <formula>MONTH(B4)&lt;&gt;$S$2</formula>
    </cfRule>
  </conditionalFormatting>
  <conditionalFormatting sqref="B34:H35">
    <cfRule type="expression" dxfId="37" priority="3">
      <formula>MONTH(B34)=$S$2</formula>
    </cfRule>
    <cfRule type="expression" dxfId="36" priority="4">
      <formula>MONTH(B34)&lt;&gt;$S$2</formula>
    </cfRule>
  </conditionalFormatting>
  <pageMargins left="0.22" right="0.17" top="0.22" bottom="0.17" header="0.17" footer="0.17"/>
  <pageSetup paperSize="9" orientation="landscape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068BCC1-B40A-41C8-BF4A-0CAEB66F26D0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B4:H39</xm:sqref>
        </x14:conditionalFormatting>
        <x14:conditionalFormatting xmlns:xm="http://schemas.microsoft.com/office/excel/2006/main">
          <x14:cfRule type="expression" priority="6" id="{EF1F1B98-5F29-449A-87EE-22234FFDD5A0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B5:H7 B9:H9 B11:H11 B14:H15 B17:H18 B20:H21 B23:H24 B26:H27 B29:H30 B32:H33</xm:sqref>
        </x14:conditionalFormatting>
        <x14:conditionalFormatting xmlns:xm="http://schemas.microsoft.com/office/excel/2006/main">
          <x14:cfRule type="expression" priority="10" id="{0F1C33A0-39A5-48BF-A9F0-41D98CF524BD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B8:H8 B12:H13 B19:H19 B25:H25 B31:H31</xm:sqref>
        </x14:conditionalFormatting>
        <x14:conditionalFormatting xmlns:xm="http://schemas.microsoft.com/office/excel/2006/main">
          <x14:cfRule type="expression" priority="1" id="{DA5F3B86-C680-4F26-A0BF-F01A95AB5A39}">
            <xm:f>MATCH(B34,Feiertage!$B:$B,0)&gt;0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B35:H36 B38:H39</xm:sqref>
        </x14:conditionalFormatting>
        <x14:conditionalFormatting xmlns:xm="http://schemas.microsoft.com/office/excel/2006/main">
          <x14:cfRule type="expression" priority="5" id="{D52A76E5-DC35-43A4-A68E-E7A02ED63615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B37:H37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35A56-5FBB-40BB-9E7C-4E4E027DFC58}">
  <sheetPr>
    <pageSetUpPr fitToPage="1"/>
  </sheetPr>
  <dimension ref="A1:S34"/>
  <sheetViews>
    <sheetView showGridLines="0" workbookViewId="0">
      <pane ySplit="3" topLeftCell="A4" activePane="bottomLeft" state="frozen"/>
      <selection pane="bottomLeft" activeCell="B5" sqref="B5:B9"/>
    </sheetView>
  </sheetViews>
  <sheetFormatPr baseColWidth="10" defaultRowHeight="15"/>
  <cols>
    <col min="1" max="1" width="5.7109375" customWidth="1"/>
    <col min="2" max="8" width="19.2851562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78" t="s">
        <v>10</v>
      </c>
      <c r="B1" s="78"/>
      <c r="C1" s="78"/>
      <c r="D1" s="78"/>
      <c r="E1" s="79" t="str">
        <f>TEXT(DATE(R2,S2,1),"MMMM")</f>
        <v>Oktober</v>
      </c>
      <c r="F1" s="79"/>
      <c r="G1" s="79"/>
      <c r="H1" s="87">
        <f>DATE(R2,S2,1)</f>
        <v>46661</v>
      </c>
      <c r="R1" s="4" t="s">
        <v>0</v>
      </c>
      <c r="S1" s="4" t="s">
        <v>1</v>
      </c>
    </row>
    <row r="2" spans="1:19" ht="15" customHeight="1">
      <c r="A2" s="78"/>
      <c r="B2" s="78"/>
      <c r="C2" s="78"/>
      <c r="D2" s="78"/>
      <c r="E2" s="79"/>
      <c r="F2" s="79"/>
      <c r="G2" s="79"/>
      <c r="H2" s="87"/>
      <c r="R2" s="3">
        <f>JAN!$R$2</f>
        <v>2027</v>
      </c>
      <c r="S2" s="3">
        <v>10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61">
        <f>WEEKNUM($B$4,21)</f>
        <v>39</v>
      </c>
      <c r="B4" s="45">
        <f>DATE($R$2,$S$2,(1-WEEKDAY(DATE($R$2,$S$2,1),2))+(COLUMN(B3)-1)+(ROW(K1)-1)*7)</f>
        <v>46657</v>
      </c>
      <c r="C4" s="46">
        <f t="shared" ref="C4:H4" si="0">DATE($R$2,$S$2,(1-WEEKDAY(DATE($R$2,$S$2,1),2))+(COLUMN(C3)-1)+(ROW(L1)-1)*7)</f>
        <v>46658</v>
      </c>
      <c r="D4" s="46">
        <f t="shared" si="0"/>
        <v>46659</v>
      </c>
      <c r="E4" s="46">
        <f t="shared" si="0"/>
        <v>46660</v>
      </c>
      <c r="F4" s="46">
        <f t="shared" si="0"/>
        <v>46661</v>
      </c>
      <c r="G4" s="47">
        <f t="shared" si="0"/>
        <v>46662</v>
      </c>
      <c r="H4" s="48">
        <f t="shared" si="0"/>
        <v>46663</v>
      </c>
    </row>
    <row r="5" spans="1:19">
      <c r="A5" s="62"/>
      <c r="B5" s="72"/>
      <c r="C5" s="74"/>
      <c r="D5" s="74"/>
      <c r="E5" s="74"/>
      <c r="F5" s="74"/>
      <c r="G5" s="76"/>
      <c r="H5" s="80"/>
    </row>
    <row r="6" spans="1:19" ht="15.95" customHeight="1">
      <c r="A6" s="62"/>
      <c r="B6" s="72"/>
      <c r="C6" s="74"/>
      <c r="D6" s="74"/>
      <c r="E6" s="74"/>
      <c r="F6" s="74"/>
      <c r="G6" s="76"/>
      <c r="H6" s="80"/>
    </row>
    <row r="7" spans="1:19">
      <c r="A7" s="62"/>
      <c r="B7" s="72"/>
      <c r="C7" s="74"/>
      <c r="D7" s="74"/>
      <c r="E7" s="74"/>
      <c r="F7" s="74"/>
      <c r="G7" s="76"/>
      <c r="H7" s="80"/>
    </row>
    <row r="8" spans="1:19" ht="15.95" customHeight="1">
      <c r="A8" s="62"/>
      <c r="B8" s="72"/>
      <c r="C8" s="74"/>
      <c r="D8" s="74"/>
      <c r="E8" s="74"/>
      <c r="F8" s="74"/>
      <c r="G8" s="76"/>
      <c r="H8" s="80"/>
    </row>
    <row r="9" spans="1:19" ht="15.75" thickBot="1">
      <c r="A9" s="63"/>
      <c r="B9" s="73"/>
      <c r="C9" s="75"/>
      <c r="D9" s="75"/>
      <c r="E9" s="75"/>
      <c r="F9" s="75"/>
      <c r="G9" s="77"/>
      <c r="H9" s="81"/>
    </row>
    <row r="10" spans="1:19" ht="21" thickTop="1">
      <c r="A10" s="68">
        <f>WEEKNUM($B$10,21)</f>
        <v>40</v>
      </c>
      <c r="B10" s="49">
        <f t="shared" ref="B10:H10" si="1">DATE($R$2,$S$2,(1-WEEKDAY(DATE($R$2,$S$2,1),2))+(COLUMN(B4)-1)+(ROW(K2)-1)*7)</f>
        <v>46664</v>
      </c>
      <c r="C10" s="50">
        <f t="shared" si="1"/>
        <v>46665</v>
      </c>
      <c r="D10" s="50">
        <f t="shared" si="1"/>
        <v>46666</v>
      </c>
      <c r="E10" s="50">
        <f t="shared" si="1"/>
        <v>46667</v>
      </c>
      <c r="F10" s="50">
        <f t="shared" si="1"/>
        <v>46668</v>
      </c>
      <c r="G10" s="51">
        <f t="shared" si="1"/>
        <v>46669</v>
      </c>
      <c r="H10" s="52">
        <f t="shared" si="1"/>
        <v>46670</v>
      </c>
    </row>
    <row r="11" spans="1:19">
      <c r="A11" s="69"/>
      <c r="B11" s="64"/>
      <c r="C11" s="66"/>
      <c r="D11" s="66"/>
      <c r="E11" s="66"/>
      <c r="F11" s="66"/>
      <c r="G11" s="57"/>
      <c r="H11" s="59"/>
    </row>
    <row r="12" spans="1:19" ht="15.95" customHeight="1">
      <c r="A12" s="69"/>
      <c r="B12" s="64"/>
      <c r="C12" s="66"/>
      <c r="D12" s="66"/>
      <c r="E12" s="66"/>
      <c r="F12" s="66"/>
      <c r="G12" s="57"/>
      <c r="H12" s="59"/>
    </row>
    <row r="13" spans="1:19">
      <c r="A13" s="69"/>
      <c r="B13" s="64"/>
      <c r="C13" s="66"/>
      <c r="D13" s="66"/>
      <c r="E13" s="66"/>
      <c r="F13" s="66"/>
      <c r="G13" s="57"/>
      <c r="H13" s="59"/>
    </row>
    <row r="14" spans="1:19">
      <c r="A14" s="69"/>
      <c r="B14" s="64"/>
      <c r="C14" s="66"/>
      <c r="D14" s="66"/>
      <c r="E14" s="66"/>
      <c r="F14" s="66"/>
      <c r="G14" s="57"/>
      <c r="H14" s="59"/>
    </row>
    <row r="15" spans="1:19" ht="15.75" thickBot="1">
      <c r="A15" s="70"/>
      <c r="B15" s="65"/>
      <c r="C15" s="67"/>
      <c r="D15" s="67"/>
      <c r="E15" s="67"/>
      <c r="F15" s="67"/>
      <c r="G15" s="58"/>
      <c r="H15" s="60"/>
    </row>
    <row r="16" spans="1:19" ht="21" thickTop="1">
      <c r="A16" s="61">
        <f>WEEKNUM($B$16,21)</f>
        <v>41</v>
      </c>
      <c r="B16" s="49">
        <f t="shared" ref="B16:H16" si="2">DATE($R$2,$S$2,(1-WEEKDAY(DATE($R$2,$S$2,1),2))+(COLUMN(B10)-1)+(ROW(K3)-1)*7)</f>
        <v>46671</v>
      </c>
      <c r="C16" s="50">
        <f t="shared" si="2"/>
        <v>46672</v>
      </c>
      <c r="D16" s="50">
        <f t="shared" si="2"/>
        <v>46673</v>
      </c>
      <c r="E16" s="50">
        <f t="shared" si="2"/>
        <v>46674</v>
      </c>
      <c r="F16" s="50">
        <f t="shared" si="2"/>
        <v>46675</v>
      </c>
      <c r="G16" s="51">
        <f t="shared" si="2"/>
        <v>46676</v>
      </c>
      <c r="H16" s="52">
        <f t="shared" si="2"/>
        <v>46677</v>
      </c>
    </row>
    <row r="17" spans="1:8">
      <c r="A17" s="62"/>
      <c r="B17" s="64"/>
      <c r="C17" s="66"/>
      <c r="D17" s="66"/>
      <c r="E17" s="66"/>
      <c r="F17" s="66"/>
      <c r="G17" s="57"/>
      <c r="H17" s="59"/>
    </row>
    <row r="18" spans="1:8" ht="15.95" customHeight="1">
      <c r="A18" s="62"/>
      <c r="B18" s="64"/>
      <c r="C18" s="66"/>
      <c r="D18" s="66"/>
      <c r="E18" s="66"/>
      <c r="F18" s="66"/>
      <c r="G18" s="57"/>
      <c r="H18" s="59"/>
    </row>
    <row r="19" spans="1:8">
      <c r="A19" s="62"/>
      <c r="B19" s="64"/>
      <c r="C19" s="66"/>
      <c r="D19" s="66"/>
      <c r="E19" s="66"/>
      <c r="F19" s="66"/>
      <c r="G19" s="57"/>
      <c r="H19" s="59"/>
    </row>
    <row r="20" spans="1:8" ht="15.95" customHeight="1">
      <c r="A20" s="62"/>
      <c r="B20" s="64"/>
      <c r="C20" s="66"/>
      <c r="D20" s="66"/>
      <c r="E20" s="66"/>
      <c r="F20" s="66"/>
      <c r="G20" s="57"/>
      <c r="H20" s="59"/>
    </row>
    <row r="21" spans="1:8" ht="15.75" thickBot="1">
      <c r="A21" s="63"/>
      <c r="B21" s="65"/>
      <c r="C21" s="67"/>
      <c r="D21" s="67"/>
      <c r="E21" s="67"/>
      <c r="F21" s="67"/>
      <c r="G21" s="58"/>
      <c r="H21" s="60"/>
    </row>
    <row r="22" spans="1:8" ht="21" thickTop="1">
      <c r="A22" s="68">
        <f>WEEKNUM($B$22,21)</f>
        <v>42</v>
      </c>
      <c r="B22" s="49">
        <f t="shared" ref="B22:H22" si="3">DATE($R$2,$S$2,(1-WEEKDAY(DATE($R$2,$S$2,1),2))+(COLUMN(B16)-1)+(ROW(K4)-1)*7)</f>
        <v>46678</v>
      </c>
      <c r="C22" s="50">
        <f t="shared" si="3"/>
        <v>46679</v>
      </c>
      <c r="D22" s="50">
        <f t="shared" si="3"/>
        <v>46680</v>
      </c>
      <c r="E22" s="50">
        <f t="shared" si="3"/>
        <v>46681</v>
      </c>
      <c r="F22" s="50">
        <f t="shared" si="3"/>
        <v>46682</v>
      </c>
      <c r="G22" s="51">
        <f t="shared" si="3"/>
        <v>46683</v>
      </c>
      <c r="H22" s="52">
        <f t="shared" si="3"/>
        <v>46684</v>
      </c>
    </row>
    <row r="23" spans="1:8">
      <c r="A23" s="69"/>
      <c r="B23" s="64"/>
      <c r="C23" s="66"/>
      <c r="D23" s="66"/>
      <c r="E23" s="66"/>
      <c r="F23" s="66"/>
      <c r="G23" s="57"/>
      <c r="H23" s="59"/>
    </row>
    <row r="24" spans="1:8" ht="15.95" customHeight="1">
      <c r="A24" s="69"/>
      <c r="B24" s="64"/>
      <c r="C24" s="66"/>
      <c r="D24" s="66"/>
      <c r="E24" s="66"/>
      <c r="F24" s="66"/>
      <c r="G24" s="57"/>
      <c r="H24" s="59"/>
    </row>
    <row r="25" spans="1:8">
      <c r="A25" s="69"/>
      <c r="B25" s="64"/>
      <c r="C25" s="66"/>
      <c r="D25" s="66"/>
      <c r="E25" s="66"/>
      <c r="F25" s="66"/>
      <c r="G25" s="57"/>
      <c r="H25" s="59"/>
    </row>
    <row r="26" spans="1:8" ht="15.95" customHeight="1">
      <c r="A26" s="69"/>
      <c r="B26" s="64"/>
      <c r="C26" s="66"/>
      <c r="D26" s="66"/>
      <c r="E26" s="66"/>
      <c r="F26" s="66"/>
      <c r="G26" s="57"/>
      <c r="H26" s="59"/>
    </row>
    <row r="27" spans="1:8" ht="15.75" thickBot="1">
      <c r="A27" s="70"/>
      <c r="B27" s="65"/>
      <c r="C27" s="67"/>
      <c r="D27" s="67"/>
      <c r="E27" s="67"/>
      <c r="F27" s="67"/>
      <c r="G27" s="58"/>
      <c r="H27" s="60"/>
    </row>
    <row r="28" spans="1:8" ht="21" thickTop="1">
      <c r="A28" s="61">
        <f>WEEKNUM(B28,21)</f>
        <v>43</v>
      </c>
      <c r="B28" s="53">
        <f t="shared" ref="B28:H28" si="4">DATE($R$2,$S$2,(1-WEEKDAY(DATE($R$2,$S$2,1),2))+(COLUMN(B22)-1)+(ROW(K5)-1)*7)</f>
        <v>46685</v>
      </c>
      <c r="C28" s="54">
        <f t="shared" si="4"/>
        <v>46686</v>
      </c>
      <c r="D28" s="54">
        <f t="shared" si="4"/>
        <v>46687</v>
      </c>
      <c r="E28" s="54">
        <f t="shared" si="4"/>
        <v>46688</v>
      </c>
      <c r="F28" s="54">
        <f t="shared" si="4"/>
        <v>46689</v>
      </c>
      <c r="G28" s="55">
        <f t="shared" si="4"/>
        <v>46690</v>
      </c>
      <c r="H28" s="56">
        <f t="shared" si="4"/>
        <v>46691</v>
      </c>
    </row>
    <row r="29" spans="1:8">
      <c r="A29" s="62"/>
      <c r="B29" s="64"/>
      <c r="C29" s="66"/>
      <c r="D29" s="66"/>
      <c r="E29" s="66"/>
      <c r="F29" s="66"/>
      <c r="G29" s="57"/>
      <c r="H29" s="59"/>
    </row>
    <row r="30" spans="1:8" ht="15.95" customHeight="1">
      <c r="A30" s="62"/>
      <c r="B30" s="64"/>
      <c r="C30" s="66"/>
      <c r="D30" s="66"/>
      <c r="E30" s="66"/>
      <c r="F30" s="66"/>
      <c r="G30" s="57"/>
      <c r="H30" s="59"/>
    </row>
    <row r="31" spans="1:8">
      <c r="A31" s="62"/>
      <c r="B31" s="64"/>
      <c r="C31" s="66"/>
      <c r="D31" s="66"/>
      <c r="E31" s="66"/>
      <c r="F31" s="66"/>
      <c r="G31" s="57"/>
      <c r="H31" s="59"/>
    </row>
    <row r="32" spans="1:8" ht="15.95" customHeight="1">
      <c r="A32" s="62"/>
      <c r="B32" s="64"/>
      <c r="C32" s="66"/>
      <c r="D32" s="66"/>
      <c r="E32" s="66"/>
      <c r="F32" s="66"/>
      <c r="G32" s="57"/>
      <c r="H32" s="59"/>
    </row>
    <row r="33" spans="1:8" ht="15.75" thickBot="1">
      <c r="A33" s="63"/>
      <c r="B33" s="65"/>
      <c r="C33" s="67"/>
      <c r="D33" s="67"/>
      <c r="E33" s="67"/>
      <c r="F33" s="67"/>
      <c r="G33" s="58"/>
      <c r="H33" s="60"/>
    </row>
    <row r="34" spans="1:8" ht="18.75" customHeight="1" thickTop="1"/>
  </sheetData>
  <sheetProtection algorithmName="SHA-512" hashValue="vYqo7tPlbgrjL9BzIDMcwPbzzPrztQz49XyAzZM4BtbqKxZB9lJaQtxKSQ9uNxMFPwAjGFQ9u8VOeBOiNm5z8Q==" saltValue="rrifad2iEDu3hCxGnq+RiQ==" spinCount="100000" sheet="1" objects="1" scenarios="1" selectLockedCells="1"/>
  <mergeCells count="43">
    <mergeCell ref="A1:D2"/>
    <mergeCell ref="E1:G2"/>
    <mergeCell ref="H1:H2"/>
    <mergeCell ref="A4:A9"/>
    <mergeCell ref="B5:B9"/>
    <mergeCell ref="C5:C9"/>
    <mergeCell ref="D5:D9"/>
    <mergeCell ref="E5:E9"/>
    <mergeCell ref="F5:F9"/>
    <mergeCell ref="G5:G9"/>
    <mergeCell ref="H5:H9"/>
    <mergeCell ref="A10:A15"/>
    <mergeCell ref="B11:B15"/>
    <mergeCell ref="C11:C15"/>
    <mergeCell ref="D11:D15"/>
    <mergeCell ref="E11:E15"/>
    <mergeCell ref="F11:F15"/>
    <mergeCell ref="G11:G15"/>
    <mergeCell ref="H11:H15"/>
    <mergeCell ref="G17:G21"/>
    <mergeCell ref="H17:H21"/>
    <mergeCell ref="F23:F27"/>
    <mergeCell ref="G23:G27"/>
    <mergeCell ref="H23:H27"/>
    <mergeCell ref="A16:A21"/>
    <mergeCell ref="B17:B21"/>
    <mergeCell ref="C17:C21"/>
    <mergeCell ref="D17:D21"/>
    <mergeCell ref="E17:E21"/>
    <mergeCell ref="F17:F21"/>
    <mergeCell ref="A22:A27"/>
    <mergeCell ref="B23:B27"/>
    <mergeCell ref="C23:C27"/>
    <mergeCell ref="D23:D27"/>
    <mergeCell ref="E23:E27"/>
    <mergeCell ref="G29:G33"/>
    <mergeCell ref="H29:H33"/>
    <mergeCell ref="A28:A33"/>
    <mergeCell ref="B29:B33"/>
    <mergeCell ref="C29:C33"/>
    <mergeCell ref="D29:D33"/>
    <mergeCell ref="E29:E33"/>
    <mergeCell ref="F29:F33"/>
  </mergeCells>
  <conditionalFormatting sqref="B4:H5 B10:H11 B16:H17 B22:H24 B28:H29">
    <cfRule type="expression" dxfId="33" priority="3">
      <formula>MONTH(B4)=$S$2</formula>
    </cfRule>
    <cfRule type="expression" dxfId="32" priority="4">
      <formula>MONTH(B4)&lt;&gt;$S$2</formula>
    </cfRule>
  </conditionalFormatting>
  <pageMargins left="0.28000000000000003" right="0.17" top="0.2" bottom="0.22" header="0.17" footer="0.17"/>
  <pageSetup paperSize="9" orientation="landscape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2DFB2FD-46CB-476F-B21C-F55EC50B4424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B4:H33</xm:sqref>
        </x14:conditionalFormatting>
        <x14:conditionalFormatting xmlns:xm="http://schemas.microsoft.com/office/excel/2006/main">
          <x14:cfRule type="expression" priority="1" id="{8B64FFCA-72AE-4CE4-B13A-3691699B930A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B5:H7 B9:H9 B11:H11 B14:H15 B17:H18 B20:H21 B23:H24 B26:H27 B29:H30 B32:H33</xm:sqref>
        </x14:conditionalFormatting>
        <x14:conditionalFormatting xmlns:xm="http://schemas.microsoft.com/office/excel/2006/main">
          <x14:cfRule type="expression" priority="5" id="{D1211DC8-BA30-45BD-BCA0-6508A3778DD7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B8:H8 B12:H13 B19:H19 B25:H25 B31:H31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EBFE0-F96D-4ED0-865A-B02B05CA45B8}">
  <sheetPr>
    <pageSetUpPr fitToPage="1"/>
  </sheetPr>
  <dimension ref="A1:S40"/>
  <sheetViews>
    <sheetView showGridLines="0" workbookViewId="0">
      <pane ySplit="3" topLeftCell="A4" activePane="bottomLeft" state="frozen"/>
      <selection pane="bottomLeft" activeCell="B35" sqref="B35:B39"/>
    </sheetView>
  </sheetViews>
  <sheetFormatPr baseColWidth="10" defaultRowHeight="15"/>
  <cols>
    <col min="1" max="1" width="5.7109375" customWidth="1"/>
    <col min="2" max="8" width="19.2851562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78" t="s">
        <v>10</v>
      </c>
      <c r="B1" s="78"/>
      <c r="C1" s="78"/>
      <c r="D1" s="78"/>
      <c r="E1" s="79" t="str">
        <f>TEXT(DATE(R2,S2,1),"MMMM")</f>
        <v>November</v>
      </c>
      <c r="F1" s="79"/>
      <c r="G1" s="79"/>
      <c r="H1" s="87">
        <f>DATE(R2,S2,1)</f>
        <v>46692</v>
      </c>
      <c r="R1" s="4" t="s">
        <v>0</v>
      </c>
      <c r="S1" s="4" t="s">
        <v>1</v>
      </c>
    </row>
    <row r="2" spans="1:19" ht="15" customHeight="1">
      <c r="A2" s="78"/>
      <c r="B2" s="78"/>
      <c r="C2" s="78"/>
      <c r="D2" s="78"/>
      <c r="E2" s="79"/>
      <c r="F2" s="79"/>
      <c r="G2" s="79"/>
      <c r="H2" s="87"/>
      <c r="R2" s="3">
        <f>JAN!$R$2</f>
        <v>2027</v>
      </c>
      <c r="S2" s="3">
        <v>11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61">
        <f>WEEKNUM($B$4,21)</f>
        <v>44</v>
      </c>
      <c r="B4" s="45">
        <f>DATE($R$2,$S$2,(1-WEEKDAY(DATE($R$2,$S$2,1),2))+(COLUMN(B3)-1)+(ROW(K1)-1)*7)</f>
        <v>46692</v>
      </c>
      <c r="C4" s="46">
        <f t="shared" ref="C4:H4" si="0">DATE($R$2,$S$2,(1-WEEKDAY(DATE($R$2,$S$2,1),2))+(COLUMN(C3)-1)+(ROW(L1)-1)*7)</f>
        <v>46693</v>
      </c>
      <c r="D4" s="46">
        <f t="shared" si="0"/>
        <v>46694</v>
      </c>
      <c r="E4" s="46">
        <f t="shared" si="0"/>
        <v>46695</v>
      </c>
      <c r="F4" s="46">
        <f t="shared" si="0"/>
        <v>46696</v>
      </c>
      <c r="G4" s="47">
        <f t="shared" si="0"/>
        <v>46697</v>
      </c>
      <c r="H4" s="48">
        <f t="shared" si="0"/>
        <v>46698</v>
      </c>
    </row>
    <row r="5" spans="1:19">
      <c r="A5" s="62"/>
      <c r="B5" s="72"/>
      <c r="C5" s="74"/>
      <c r="D5" s="74"/>
      <c r="E5" s="74"/>
      <c r="F5" s="74"/>
      <c r="G5" s="76"/>
      <c r="H5" s="80"/>
    </row>
    <row r="6" spans="1:19" ht="15.95" customHeight="1">
      <c r="A6" s="62"/>
      <c r="B6" s="72"/>
      <c r="C6" s="74"/>
      <c r="D6" s="74"/>
      <c r="E6" s="74"/>
      <c r="F6" s="74"/>
      <c r="G6" s="76"/>
      <c r="H6" s="80"/>
    </row>
    <row r="7" spans="1:19">
      <c r="A7" s="62"/>
      <c r="B7" s="72"/>
      <c r="C7" s="74"/>
      <c r="D7" s="74"/>
      <c r="E7" s="74"/>
      <c r="F7" s="74"/>
      <c r="G7" s="76"/>
      <c r="H7" s="80"/>
    </row>
    <row r="8" spans="1:19" ht="15.95" customHeight="1">
      <c r="A8" s="62"/>
      <c r="B8" s="72"/>
      <c r="C8" s="74"/>
      <c r="D8" s="74"/>
      <c r="E8" s="74"/>
      <c r="F8" s="74"/>
      <c r="G8" s="76"/>
      <c r="H8" s="80"/>
    </row>
    <row r="9" spans="1:19" ht="15.75" thickBot="1">
      <c r="A9" s="63"/>
      <c r="B9" s="73"/>
      <c r="C9" s="75"/>
      <c r="D9" s="75"/>
      <c r="E9" s="75"/>
      <c r="F9" s="75"/>
      <c r="G9" s="77"/>
      <c r="H9" s="81"/>
    </row>
    <row r="10" spans="1:19" ht="21" thickTop="1">
      <c r="A10" s="68">
        <f>WEEKNUM($B$10,21)</f>
        <v>45</v>
      </c>
      <c r="B10" s="49">
        <f t="shared" ref="B10:H10" si="1">DATE($R$2,$S$2,(1-WEEKDAY(DATE($R$2,$S$2,1),2))+(COLUMN(B4)-1)+(ROW(K2)-1)*7)</f>
        <v>46699</v>
      </c>
      <c r="C10" s="50">
        <f t="shared" si="1"/>
        <v>46700</v>
      </c>
      <c r="D10" s="50">
        <f t="shared" si="1"/>
        <v>46701</v>
      </c>
      <c r="E10" s="50">
        <f t="shared" si="1"/>
        <v>46702</v>
      </c>
      <c r="F10" s="50">
        <f t="shared" si="1"/>
        <v>46703</v>
      </c>
      <c r="G10" s="51">
        <f t="shared" si="1"/>
        <v>46704</v>
      </c>
      <c r="H10" s="52">
        <f t="shared" si="1"/>
        <v>46705</v>
      </c>
    </row>
    <row r="11" spans="1:19">
      <c r="A11" s="69"/>
      <c r="B11" s="64"/>
      <c r="C11" s="66"/>
      <c r="D11" s="66"/>
      <c r="E11" s="66"/>
      <c r="F11" s="66"/>
      <c r="G11" s="57"/>
      <c r="H11" s="59"/>
    </row>
    <row r="12" spans="1:19" ht="15.95" customHeight="1">
      <c r="A12" s="69"/>
      <c r="B12" s="64"/>
      <c r="C12" s="66"/>
      <c r="D12" s="66"/>
      <c r="E12" s="66"/>
      <c r="F12" s="66"/>
      <c r="G12" s="57"/>
      <c r="H12" s="59"/>
    </row>
    <row r="13" spans="1:19">
      <c r="A13" s="69"/>
      <c r="B13" s="64"/>
      <c r="C13" s="66"/>
      <c r="D13" s="66"/>
      <c r="E13" s="66"/>
      <c r="F13" s="66"/>
      <c r="G13" s="57"/>
      <c r="H13" s="59"/>
    </row>
    <row r="14" spans="1:19">
      <c r="A14" s="69"/>
      <c r="B14" s="64"/>
      <c r="C14" s="66"/>
      <c r="D14" s="66"/>
      <c r="E14" s="66"/>
      <c r="F14" s="66"/>
      <c r="G14" s="57"/>
      <c r="H14" s="59"/>
    </row>
    <row r="15" spans="1:19" ht="15.75" thickBot="1">
      <c r="A15" s="70"/>
      <c r="B15" s="65"/>
      <c r="C15" s="67"/>
      <c r="D15" s="67"/>
      <c r="E15" s="67"/>
      <c r="F15" s="67"/>
      <c r="G15" s="58"/>
      <c r="H15" s="60"/>
    </row>
    <row r="16" spans="1:19" ht="21" thickTop="1">
      <c r="A16" s="61">
        <f>WEEKNUM($B$16,21)</f>
        <v>46</v>
      </c>
      <c r="B16" s="49">
        <f t="shared" ref="B16:H16" si="2">DATE($R$2,$S$2,(1-WEEKDAY(DATE($R$2,$S$2,1),2))+(COLUMN(B10)-1)+(ROW(K3)-1)*7)</f>
        <v>46706</v>
      </c>
      <c r="C16" s="50">
        <f t="shared" si="2"/>
        <v>46707</v>
      </c>
      <c r="D16" s="50">
        <f t="shared" si="2"/>
        <v>46708</v>
      </c>
      <c r="E16" s="50">
        <f t="shared" si="2"/>
        <v>46709</v>
      </c>
      <c r="F16" s="50">
        <f t="shared" si="2"/>
        <v>46710</v>
      </c>
      <c r="G16" s="51">
        <f t="shared" si="2"/>
        <v>46711</v>
      </c>
      <c r="H16" s="52">
        <f t="shared" si="2"/>
        <v>46712</v>
      </c>
    </row>
    <row r="17" spans="1:8">
      <c r="A17" s="62"/>
      <c r="B17" s="64"/>
      <c r="C17" s="66"/>
      <c r="D17" s="66"/>
      <c r="E17" s="66"/>
      <c r="F17" s="66"/>
      <c r="G17" s="57"/>
      <c r="H17" s="59"/>
    </row>
    <row r="18" spans="1:8" ht="15.95" customHeight="1">
      <c r="A18" s="62"/>
      <c r="B18" s="64"/>
      <c r="C18" s="66"/>
      <c r="D18" s="66"/>
      <c r="E18" s="66"/>
      <c r="F18" s="66"/>
      <c r="G18" s="57"/>
      <c r="H18" s="59"/>
    </row>
    <row r="19" spans="1:8">
      <c r="A19" s="62"/>
      <c r="B19" s="64"/>
      <c r="C19" s="66"/>
      <c r="D19" s="66"/>
      <c r="E19" s="66"/>
      <c r="F19" s="66"/>
      <c r="G19" s="57"/>
      <c r="H19" s="59"/>
    </row>
    <row r="20" spans="1:8" ht="15.95" customHeight="1">
      <c r="A20" s="62"/>
      <c r="B20" s="64"/>
      <c r="C20" s="66"/>
      <c r="D20" s="66"/>
      <c r="E20" s="66"/>
      <c r="F20" s="66"/>
      <c r="G20" s="57"/>
      <c r="H20" s="59"/>
    </row>
    <row r="21" spans="1:8" ht="15.75" thickBot="1">
      <c r="A21" s="63"/>
      <c r="B21" s="65"/>
      <c r="C21" s="67"/>
      <c r="D21" s="67"/>
      <c r="E21" s="67"/>
      <c r="F21" s="67"/>
      <c r="G21" s="58"/>
      <c r="H21" s="60"/>
    </row>
    <row r="22" spans="1:8" ht="21" thickTop="1">
      <c r="A22" s="68">
        <f>WEEKNUM($B$22,21)</f>
        <v>47</v>
      </c>
      <c r="B22" s="49">
        <f t="shared" ref="B22:H22" si="3">DATE($R$2,$S$2,(1-WEEKDAY(DATE($R$2,$S$2,1),2))+(COLUMN(B16)-1)+(ROW(K4)-1)*7)</f>
        <v>46713</v>
      </c>
      <c r="C22" s="50">
        <f t="shared" si="3"/>
        <v>46714</v>
      </c>
      <c r="D22" s="50">
        <f t="shared" si="3"/>
        <v>46715</v>
      </c>
      <c r="E22" s="50">
        <f t="shared" si="3"/>
        <v>46716</v>
      </c>
      <c r="F22" s="50">
        <f t="shared" si="3"/>
        <v>46717</v>
      </c>
      <c r="G22" s="51">
        <f t="shared" si="3"/>
        <v>46718</v>
      </c>
      <c r="H22" s="52">
        <f t="shared" si="3"/>
        <v>46719</v>
      </c>
    </row>
    <row r="23" spans="1:8">
      <c r="A23" s="69"/>
      <c r="B23" s="64"/>
      <c r="C23" s="66"/>
      <c r="D23" s="66"/>
      <c r="E23" s="66"/>
      <c r="F23" s="66"/>
      <c r="G23" s="57"/>
      <c r="H23" s="59"/>
    </row>
    <row r="24" spans="1:8" ht="15.95" customHeight="1">
      <c r="A24" s="69"/>
      <c r="B24" s="64"/>
      <c r="C24" s="66"/>
      <c r="D24" s="66"/>
      <c r="E24" s="66"/>
      <c r="F24" s="66"/>
      <c r="G24" s="57"/>
      <c r="H24" s="59"/>
    </row>
    <row r="25" spans="1:8">
      <c r="A25" s="69"/>
      <c r="B25" s="64"/>
      <c r="C25" s="66"/>
      <c r="D25" s="66"/>
      <c r="E25" s="66"/>
      <c r="F25" s="66"/>
      <c r="G25" s="57"/>
      <c r="H25" s="59"/>
    </row>
    <row r="26" spans="1:8" ht="15.95" customHeight="1">
      <c r="A26" s="69"/>
      <c r="B26" s="64"/>
      <c r="C26" s="66"/>
      <c r="D26" s="66"/>
      <c r="E26" s="66"/>
      <c r="F26" s="66"/>
      <c r="G26" s="57"/>
      <c r="H26" s="59"/>
    </row>
    <row r="27" spans="1:8" ht="15.75" thickBot="1">
      <c r="A27" s="70"/>
      <c r="B27" s="65"/>
      <c r="C27" s="67"/>
      <c r="D27" s="67"/>
      <c r="E27" s="67"/>
      <c r="F27" s="67"/>
      <c r="G27" s="58"/>
      <c r="H27" s="60"/>
    </row>
    <row r="28" spans="1:8" ht="21" thickTop="1">
      <c r="A28" s="61">
        <f>WEEKNUM(B28,21)</f>
        <v>48</v>
      </c>
      <c r="B28" s="53">
        <f>DATE($R$2,$S$2,(1-WEEKDAY(DATE($R$2,$S$2,1),2))+(COLUMN(B22)-1)+(ROW(K5)-1)*7)</f>
        <v>46720</v>
      </c>
      <c r="C28" s="54">
        <f t="shared" ref="C28:H28" si="4">DATE($R$2,$S$2,(1-WEEKDAY(DATE($R$2,$S$2,1),2))+(COLUMN(C22)-1)+(ROW(L5)-1)*7)</f>
        <v>46721</v>
      </c>
      <c r="D28" s="54">
        <f t="shared" si="4"/>
        <v>46722</v>
      </c>
      <c r="E28" s="54">
        <f t="shared" si="4"/>
        <v>46723</v>
      </c>
      <c r="F28" s="54">
        <f t="shared" si="4"/>
        <v>46724</v>
      </c>
      <c r="G28" s="55">
        <f t="shared" si="4"/>
        <v>46725</v>
      </c>
      <c r="H28" s="56">
        <f t="shared" si="4"/>
        <v>46726</v>
      </c>
    </row>
    <row r="29" spans="1:8">
      <c r="A29" s="62"/>
      <c r="B29" s="64"/>
      <c r="C29" s="66"/>
      <c r="D29" s="66"/>
      <c r="E29" s="66"/>
      <c r="F29" s="66"/>
      <c r="G29" s="57"/>
      <c r="H29" s="59"/>
    </row>
    <row r="30" spans="1:8" ht="15.95" customHeight="1">
      <c r="A30" s="62"/>
      <c r="B30" s="64"/>
      <c r="C30" s="66"/>
      <c r="D30" s="66"/>
      <c r="E30" s="66"/>
      <c r="F30" s="66"/>
      <c r="G30" s="57"/>
      <c r="H30" s="59"/>
    </row>
    <row r="31" spans="1:8">
      <c r="A31" s="62"/>
      <c r="B31" s="64"/>
      <c r="C31" s="66"/>
      <c r="D31" s="66"/>
      <c r="E31" s="66"/>
      <c r="F31" s="66"/>
      <c r="G31" s="57"/>
      <c r="H31" s="59"/>
    </row>
    <row r="32" spans="1:8" ht="15.95" customHeight="1">
      <c r="A32" s="62"/>
      <c r="B32" s="64"/>
      <c r="C32" s="66"/>
      <c r="D32" s="66"/>
      <c r="E32" s="66"/>
      <c r="F32" s="66"/>
      <c r="G32" s="57"/>
      <c r="H32" s="59"/>
    </row>
    <row r="33" spans="1:8" ht="15.75" thickBot="1">
      <c r="A33" s="63"/>
      <c r="B33" s="65"/>
      <c r="C33" s="67"/>
      <c r="D33" s="67"/>
      <c r="E33" s="67"/>
      <c r="F33" s="67"/>
      <c r="G33" s="58"/>
      <c r="H33" s="60"/>
    </row>
    <row r="34" spans="1:8" ht="18.75" hidden="1" customHeight="1" thickTop="1">
      <c r="A34" s="61">
        <f>WEEKNUM(B34,21)</f>
        <v>49</v>
      </c>
      <c r="B34" s="53">
        <f>DATE($R$2,$S$2,(1-WEEKDAY(DATE($R$2,$S$2,1),2))+(COLUMN(B28)-1)+(ROW(K6)-1)*7)</f>
        <v>46727</v>
      </c>
      <c r="C34" s="53">
        <f t="shared" ref="C34:H34" si="5">DATE($R$2,$S$2,(1-WEEKDAY(DATE($R$2,$S$2,1),2))+(COLUMN(C28)-1)+(ROW(L6)-1)*7)</f>
        <v>46728</v>
      </c>
      <c r="D34" s="53">
        <f t="shared" si="5"/>
        <v>46729</v>
      </c>
      <c r="E34" s="53">
        <f t="shared" si="5"/>
        <v>46730</v>
      </c>
      <c r="F34" s="53">
        <f t="shared" si="5"/>
        <v>46731</v>
      </c>
      <c r="G34" s="53">
        <f t="shared" si="5"/>
        <v>46732</v>
      </c>
      <c r="H34" s="53">
        <f t="shared" si="5"/>
        <v>46733</v>
      </c>
    </row>
    <row r="35" spans="1:8" hidden="1">
      <c r="A35" s="62"/>
      <c r="B35" s="64"/>
      <c r="C35" s="66"/>
      <c r="D35" s="66"/>
      <c r="E35" s="66"/>
      <c r="F35" s="66"/>
      <c r="G35" s="57"/>
      <c r="H35" s="59"/>
    </row>
    <row r="36" spans="1:8" hidden="1">
      <c r="A36" s="62"/>
      <c r="B36" s="64"/>
      <c r="C36" s="66"/>
      <c r="D36" s="66"/>
      <c r="E36" s="66"/>
      <c r="F36" s="66"/>
      <c r="G36" s="57"/>
      <c r="H36" s="59"/>
    </row>
    <row r="37" spans="1:8" hidden="1">
      <c r="A37" s="62"/>
      <c r="B37" s="64"/>
      <c r="C37" s="66"/>
      <c r="D37" s="66"/>
      <c r="E37" s="66"/>
      <c r="F37" s="66"/>
      <c r="G37" s="57"/>
      <c r="H37" s="59"/>
    </row>
    <row r="38" spans="1:8" hidden="1">
      <c r="A38" s="62"/>
      <c r="B38" s="64"/>
      <c r="C38" s="66"/>
      <c r="D38" s="66"/>
      <c r="E38" s="66"/>
      <c r="F38" s="66"/>
      <c r="G38" s="57"/>
      <c r="H38" s="59"/>
    </row>
    <row r="39" spans="1:8" ht="15.75" hidden="1" thickBot="1">
      <c r="A39" s="63"/>
      <c r="B39" s="65"/>
      <c r="C39" s="67"/>
      <c r="D39" s="67"/>
      <c r="E39" s="67"/>
      <c r="F39" s="67"/>
      <c r="G39" s="58"/>
      <c r="H39" s="60"/>
    </row>
    <row r="40" spans="1:8" ht="15.75" thickTop="1"/>
  </sheetData>
  <sheetProtection algorithmName="SHA-512" hashValue="1Kuu2iUjuWXEzsu2/7Wl1OPDBWSfrMFre4kDMSfF4XAYwBZ4BHKX4bQhgBh4Bch6/SHtq4rvWoMOQYRknshBcw==" saltValue="vQLs3FlKgY4dcehJ0cIoHA==" spinCount="100000" sheet="1" objects="1" scenarios="1" selectLockedCells="1"/>
  <mergeCells count="51">
    <mergeCell ref="F35:F39"/>
    <mergeCell ref="G35:G39"/>
    <mergeCell ref="H35:H39"/>
    <mergeCell ref="A34:A39"/>
    <mergeCell ref="B35:B39"/>
    <mergeCell ref="C35:C39"/>
    <mergeCell ref="D35:D39"/>
    <mergeCell ref="E35:E39"/>
    <mergeCell ref="A1:D2"/>
    <mergeCell ref="E1:G2"/>
    <mergeCell ref="H1:H2"/>
    <mergeCell ref="A4:A9"/>
    <mergeCell ref="B5:B9"/>
    <mergeCell ref="C5:C9"/>
    <mergeCell ref="D5:D9"/>
    <mergeCell ref="E5:E9"/>
    <mergeCell ref="F5:F9"/>
    <mergeCell ref="G5:G9"/>
    <mergeCell ref="H5:H9"/>
    <mergeCell ref="A10:A15"/>
    <mergeCell ref="B11:B15"/>
    <mergeCell ref="C11:C15"/>
    <mergeCell ref="D11:D15"/>
    <mergeCell ref="E11:E15"/>
    <mergeCell ref="F11:F15"/>
    <mergeCell ref="G11:G15"/>
    <mergeCell ref="H11:H15"/>
    <mergeCell ref="G17:G21"/>
    <mergeCell ref="H17:H21"/>
    <mergeCell ref="F23:F27"/>
    <mergeCell ref="G23:G27"/>
    <mergeCell ref="H23:H27"/>
    <mergeCell ref="A16:A21"/>
    <mergeCell ref="B17:B21"/>
    <mergeCell ref="C17:C21"/>
    <mergeCell ref="D17:D21"/>
    <mergeCell ref="E17:E21"/>
    <mergeCell ref="F17:F21"/>
    <mergeCell ref="A22:A27"/>
    <mergeCell ref="B23:B27"/>
    <mergeCell ref="C23:C27"/>
    <mergeCell ref="D23:D27"/>
    <mergeCell ref="E23:E27"/>
    <mergeCell ref="G29:G33"/>
    <mergeCell ref="H29:H33"/>
    <mergeCell ref="A28:A33"/>
    <mergeCell ref="B29:B33"/>
    <mergeCell ref="C29:C33"/>
    <mergeCell ref="D29:D33"/>
    <mergeCell ref="E29:E33"/>
    <mergeCell ref="F29:F33"/>
  </mergeCells>
  <conditionalFormatting sqref="B4:H5 B10:H11 B16:H17 B22:H24 B28:H29">
    <cfRule type="expression" dxfId="28" priority="8">
      <formula>MONTH(B4)=$S$2</formula>
    </cfRule>
    <cfRule type="expression" dxfId="27" priority="9">
      <formula>MONTH(B4)&lt;&gt;$S$2</formula>
    </cfRule>
  </conditionalFormatting>
  <conditionalFormatting sqref="B34:H35">
    <cfRule type="expression" dxfId="23" priority="3">
      <formula>MONTH(B34)=$S$2</formula>
    </cfRule>
    <cfRule type="expression" dxfId="22" priority="4">
      <formula>MONTH(B34)&lt;&gt;$S$2</formula>
    </cfRule>
  </conditionalFormatting>
  <pageMargins left="0.28000000000000003" right="0.17" top="0.33" bottom="0.17" header="0.17" footer="0.17"/>
  <pageSetup paperSize="9" scale="97" orientation="landscape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849A66E-4FA5-458E-BC33-252DCCBCDEDB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B4:H39</xm:sqref>
        </x14:conditionalFormatting>
        <x14:conditionalFormatting xmlns:xm="http://schemas.microsoft.com/office/excel/2006/main">
          <x14:cfRule type="expression" priority="6" id="{ACD061BF-84C3-4734-BD74-9CFF43FC99F3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B5:H7 B9:H9 B11:H11 B14:H15 B17:H18 B20:H21 B23:H24 B26:H27 B29:H30 B32:H33</xm:sqref>
        </x14:conditionalFormatting>
        <x14:conditionalFormatting xmlns:xm="http://schemas.microsoft.com/office/excel/2006/main">
          <x14:cfRule type="expression" priority="10" id="{B32D4A6B-8341-448F-A6B8-FD91A8B8442C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B8:H8 B12:H13 B19:H19 B25:H25 B31:H31</xm:sqref>
        </x14:conditionalFormatting>
        <x14:conditionalFormatting xmlns:xm="http://schemas.microsoft.com/office/excel/2006/main">
          <x14:cfRule type="expression" priority="1" id="{84899EBA-63D0-43D7-96D2-9FE28E5405BA}">
            <xm:f>MATCH(B34,Feiertage!$B:$B,0)&gt;0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B35:H36 B38:H39</xm:sqref>
        </x14:conditionalFormatting>
        <x14:conditionalFormatting xmlns:xm="http://schemas.microsoft.com/office/excel/2006/main">
          <x14:cfRule type="expression" priority="5" id="{C35902DA-56EE-4311-A042-3D6D81818D89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B37:H37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D0EC4-A302-4FD0-AC8C-3E8893F46152}">
  <sheetPr>
    <pageSetUpPr fitToPage="1"/>
  </sheetPr>
  <dimension ref="A1:S40"/>
  <sheetViews>
    <sheetView showGridLines="0" workbookViewId="0">
      <pane ySplit="3" topLeftCell="A4" activePane="bottomLeft" state="frozen"/>
      <selection pane="bottomLeft" activeCell="B5" sqref="B5:B9"/>
    </sheetView>
  </sheetViews>
  <sheetFormatPr baseColWidth="10" defaultRowHeight="15"/>
  <cols>
    <col min="1" max="1" width="5.5703125" customWidth="1"/>
    <col min="2" max="4" width="19.28515625" customWidth="1"/>
    <col min="5" max="5" width="19.7109375" customWidth="1"/>
    <col min="6" max="7" width="19.28515625" customWidth="1"/>
    <col min="8" max="8" width="19.4257812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78" t="s">
        <v>10</v>
      </c>
      <c r="B1" s="78"/>
      <c r="C1" s="78"/>
      <c r="D1" s="78"/>
      <c r="E1" s="90" t="str">
        <f>TEXT(DATE(R2,S2,1),"MMMM")</f>
        <v>Dezember</v>
      </c>
      <c r="F1" s="90"/>
      <c r="G1" s="90"/>
      <c r="H1" s="87">
        <f>DATE(R2,S2,1)</f>
        <v>46722</v>
      </c>
      <c r="R1" s="4" t="s">
        <v>0</v>
      </c>
      <c r="S1" s="4" t="s">
        <v>1</v>
      </c>
    </row>
    <row r="2" spans="1:19" ht="18" customHeight="1">
      <c r="A2" s="78"/>
      <c r="B2" s="78"/>
      <c r="C2" s="78"/>
      <c r="D2" s="78"/>
      <c r="E2" s="90"/>
      <c r="F2" s="90"/>
      <c r="G2" s="90"/>
      <c r="H2" s="87"/>
      <c r="R2" s="3">
        <f>JAN!$R$2</f>
        <v>2027</v>
      </c>
      <c r="S2" s="3">
        <v>12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61">
        <f>WEEKNUM($B$4,21)</f>
        <v>48</v>
      </c>
      <c r="B4" s="45">
        <f>DATE($R$2,$S$2,(1-WEEKDAY(DATE($R$2,$S$2,1),2))+(COLUMN(B3)-1)+(ROW(K1)-1)*7)</f>
        <v>46720</v>
      </c>
      <c r="C4" s="46">
        <f t="shared" ref="C4:H4" si="0">DATE($R$2,$S$2,(1-WEEKDAY(DATE($R$2,$S$2,1),2))+(COLUMN(C3)-1)+(ROW(L1)-1)*7)</f>
        <v>46721</v>
      </c>
      <c r="D4" s="46">
        <f t="shared" si="0"/>
        <v>46722</v>
      </c>
      <c r="E4" s="46">
        <f t="shared" si="0"/>
        <v>46723</v>
      </c>
      <c r="F4" s="46">
        <f t="shared" si="0"/>
        <v>46724</v>
      </c>
      <c r="G4" s="47">
        <f t="shared" si="0"/>
        <v>46725</v>
      </c>
      <c r="H4" s="48">
        <f t="shared" si="0"/>
        <v>46726</v>
      </c>
    </row>
    <row r="5" spans="1:19">
      <c r="A5" s="62"/>
      <c r="B5" s="72"/>
      <c r="C5" s="74"/>
      <c r="D5" s="74"/>
      <c r="E5" s="74"/>
      <c r="F5" s="74"/>
      <c r="G5" s="76"/>
      <c r="H5" s="80"/>
    </row>
    <row r="6" spans="1:19">
      <c r="A6" s="62"/>
      <c r="B6" s="72"/>
      <c r="C6" s="74"/>
      <c r="D6" s="74"/>
      <c r="E6" s="74"/>
      <c r="F6" s="74"/>
      <c r="G6" s="76"/>
      <c r="H6" s="80"/>
    </row>
    <row r="7" spans="1:19">
      <c r="A7" s="62"/>
      <c r="B7" s="72"/>
      <c r="C7" s="74"/>
      <c r="D7" s="74"/>
      <c r="E7" s="74"/>
      <c r="F7" s="74"/>
      <c r="G7" s="76"/>
      <c r="H7" s="80"/>
    </row>
    <row r="8" spans="1:19">
      <c r="A8" s="62"/>
      <c r="B8" s="72"/>
      <c r="C8" s="74"/>
      <c r="D8" s="74"/>
      <c r="E8" s="74"/>
      <c r="F8" s="74"/>
      <c r="G8" s="76"/>
      <c r="H8" s="80"/>
    </row>
    <row r="9" spans="1:19" ht="15.75" thickBot="1">
      <c r="A9" s="63"/>
      <c r="B9" s="73"/>
      <c r="C9" s="75"/>
      <c r="D9" s="75"/>
      <c r="E9" s="75"/>
      <c r="F9" s="75"/>
      <c r="G9" s="77"/>
      <c r="H9" s="81"/>
    </row>
    <row r="10" spans="1:19" ht="21" thickTop="1">
      <c r="A10" s="68">
        <f>WEEKNUM($B$10,21)</f>
        <v>49</v>
      </c>
      <c r="B10" s="49">
        <f t="shared" ref="B10:H10" si="1">DATE($R$2,$S$2,(1-WEEKDAY(DATE($R$2,$S$2,1),2))+(COLUMN(B4)-1)+(ROW(K2)-1)*7)</f>
        <v>46727</v>
      </c>
      <c r="C10" s="50">
        <f t="shared" si="1"/>
        <v>46728</v>
      </c>
      <c r="D10" s="50">
        <f t="shared" si="1"/>
        <v>46729</v>
      </c>
      <c r="E10" s="50">
        <f t="shared" si="1"/>
        <v>46730</v>
      </c>
      <c r="F10" s="50">
        <f t="shared" si="1"/>
        <v>46731</v>
      </c>
      <c r="G10" s="51">
        <f t="shared" si="1"/>
        <v>46732</v>
      </c>
      <c r="H10" s="52">
        <f t="shared" si="1"/>
        <v>46733</v>
      </c>
    </row>
    <row r="11" spans="1:19">
      <c r="A11" s="69"/>
      <c r="B11" s="64"/>
      <c r="C11" s="66"/>
      <c r="D11" s="66"/>
      <c r="E11" s="66"/>
      <c r="F11" s="66"/>
      <c r="G11" s="57"/>
      <c r="H11" s="59"/>
    </row>
    <row r="12" spans="1:19" ht="15.95" customHeight="1">
      <c r="A12" s="69"/>
      <c r="B12" s="64"/>
      <c r="C12" s="66"/>
      <c r="D12" s="66"/>
      <c r="E12" s="66"/>
      <c r="F12" s="66"/>
      <c r="G12" s="57"/>
      <c r="H12" s="59"/>
    </row>
    <row r="13" spans="1:19">
      <c r="A13" s="69"/>
      <c r="B13" s="64"/>
      <c r="C13" s="66"/>
      <c r="D13" s="66"/>
      <c r="E13" s="66"/>
      <c r="F13" s="66"/>
      <c r="G13" s="57"/>
      <c r="H13" s="59"/>
    </row>
    <row r="14" spans="1:19">
      <c r="A14" s="69"/>
      <c r="B14" s="64"/>
      <c r="C14" s="66"/>
      <c r="D14" s="66"/>
      <c r="E14" s="66"/>
      <c r="F14" s="66"/>
      <c r="G14" s="57"/>
      <c r="H14" s="59"/>
    </row>
    <row r="15" spans="1:19" ht="15.75" thickBot="1">
      <c r="A15" s="70"/>
      <c r="B15" s="65"/>
      <c r="C15" s="67"/>
      <c r="D15" s="67"/>
      <c r="E15" s="67"/>
      <c r="F15" s="67"/>
      <c r="G15" s="58"/>
      <c r="H15" s="60"/>
    </row>
    <row r="16" spans="1:19" ht="21" thickTop="1">
      <c r="A16" s="61">
        <f>WEEKNUM($B$16,21)</f>
        <v>50</v>
      </c>
      <c r="B16" s="49">
        <f t="shared" ref="B16:H16" si="2">DATE($R$2,$S$2,(1-WEEKDAY(DATE($R$2,$S$2,1),2))+(COLUMN(B10)-1)+(ROW(K3)-1)*7)</f>
        <v>46734</v>
      </c>
      <c r="C16" s="50">
        <f t="shared" si="2"/>
        <v>46735</v>
      </c>
      <c r="D16" s="50">
        <f t="shared" si="2"/>
        <v>46736</v>
      </c>
      <c r="E16" s="50">
        <f t="shared" si="2"/>
        <v>46737</v>
      </c>
      <c r="F16" s="50">
        <f t="shared" si="2"/>
        <v>46738</v>
      </c>
      <c r="G16" s="51">
        <f t="shared" si="2"/>
        <v>46739</v>
      </c>
      <c r="H16" s="52">
        <f t="shared" si="2"/>
        <v>46740</v>
      </c>
    </row>
    <row r="17" spans="1:8">
      <c r="A17" s="62"/>
      <c r="B17" s="64"/>
      <c r="C17" s="66"/>
      <c r="D17" s="66"/>
      <c r="E17" s="66"/>
      <c r="F17" s="66"/>
      <c r="G17" s="57"/>
      <c r="H17" s="59"/>
    </row>
    <row r="18" spans="1:8">
      <c r="A18" s="62"/>
      <c r="B18" s="64"/>
      <c r="C18" s="66"/>
      <c r="D18" s="66"/>
      <c r="E18" s="66"/>
      <c r="F18" s="66"/>
      <c r="G18" s="57"/>
      <c r="H18" s="59"/>
    </row>
    <row r="19" spans="1:8">
      <c r="A19" s="62"/>
      <c r="B19" s="64"/>
      <c r="C19" s="66"/>
      <c r="D19" s="66"/>
      <c r="E19" s="66"/>
      <c r="F19" s="66"/>
      <c r="G19" s="57"/>
      <c r="H19" s="59"/>
    </row>
    <row r="20" spans="1:8" ht="15.95" customHeight="1">
      <c r="A20" s="62"/>
      <c r="B20" s="64"/>
      <c r="C20" s="66"/>
      <c r="D20" s="66"/>
      <c r="E20" s="66"/>
      <c r="F20" s="66"/>
      <c r="G20" s="57"/>
      <c r="H20" s="59"/>
    </row>
    <row r="21" spans="1:8" ht="15.75" thickBot="1">
      <c r="A21" s="63"/>
      <c r="B21" s="65"/>
      <c r="C21" s="67"/>
      <c r="D21" s="67"/>
      <c r="E21" s="67"/>
      <c r="F21" s="67"/>
      <c r="G21" s="58"/>
      <c r="H21" s="60"/>
    </row>
    <row r="22" spans="1:8" ht="21" thickTop="1">
      <c r="A22" s="68">
        <f>WEEKNUM($B$22,21)</f>
        <v>51</v>
      </c>
      <c r="B22" s="49">
        <f t="shared" ref="B22:H22" si="3">DATE($R$2,$S$2,(1-WEEKDAY(DATE($R$2,$S$2,1),2))+(COLUMN(B16)-1)+(ROW(K4)-1)*7)</f>
        <v>46741</v>
      </c>
      <c r="C22" s="50">
        <f t="shared" si="3"/>
        <v>46742</v>
      </c>
      <c r="D22" s="50">
        <f t="shared" si="3"/>
        <v>46743</v>
      </c>
      <c r="E22" s="50">
        <f t="shared" si="3"/>
        <v>46744</v>
      </c>
      <c r="F22" s="50">
        <f t="shared" si="3"/>
        <v>46745</v>
      </c>
      <c r="G22" s="51">
        <f t="shared" si="3"/>
        <v>46746</v>
      </c>
      <c r="H22" s="52">
        <f t="shared" si="3"/>
        <v>46747</v>
      </c>
    </row>
    <row r="23" spans="1:8">
      <c r="A23" s="69"/>
      <c r="B23" s="64"/>
      <c r="C23" s="66"/>
      <c r="D23" s="66"/>
      <c r="E23" s="66"/>
      <c r="F23" s="66"/>
      <c r="G23" s="57"/>
      <c r="H23" s="59"/>
    </row>
    <row r="24" spans="1:8">
      <c r="A24" s="69"/>
      <c r="B24" s="64"/>
      <c r="C24" s="66"/>
      <c r="D24" s="66"/>
      <c r="E24" s="66"/>
      <c r="F24" s="66"/>
      <c r="G24" s="57"/>
      <c r="H24" s="59"/>
    </row>
    <row r="25" spans="1:8">
      <c r="A25" s="69"/>
      <c r="B25" s="64"/>
      <c r="C25" s="66"/>
      <c r="D25" s="66"/>
      <c r="E25" s="66"/>
      <c r="F25" s="66"/>
      <c r="G25" s="57"/>
      <c r="H25" s="59"/>
    </row>
    <row r="26" spans="1:8" ht="15.95" customHeight="1">
      <c r="A26" s="69"/>
      <c r="B26" s="64"/>
      <c r="C26" s="66"/>
      <c r="D26" s="66"/>
      <c r="E26" s="66"/>
      <c r="F26" s="66"/>
      <c r="G26" s="57"/>
      <c r="H26" s="59"/>
    </row>
    <row r="27" spans="1:8" ht="15.75" thickBot="1">
      <c r="A27" s="70"/>
      <c r="B27" s="65"/>
      <c r="C27" s="67"/>
      <c r="D27" s="67"/>
      <c r="E27" s="67"/>
      <c r="F27" s="67"/>
      <c r="G27" s="58"/>
      <c r="H27" s="60"/>
    </row>
    <row r="28" spans="1:8" ht="21" thickTop="1">
      <c r="A28" s="61">
        <f>WEEKNUM(B28,21)</f>
        <v>52</v>
      </c>
      <c r="B28" s="53">
        <f t="shared" ref="B28:H28" si="4">DATE($R$2,$S$2,(1-WEEKDAY(DATE($R$2,$S$2,1),2))+(COLUMN(B22)-1)+(ROW(K5)-1)*7)</f>
        <v>46748</v>
      </c>
      <c r="C28" s="54">
        <f t="shared" si="4"/>
        <v>46749</v>
      </c>
      <c r="D28" s="54">
        <f t="shared" si="4"/>
        <v>46750</v>
      </c>
      <c r="E28" s="54">
        <f t="shared" si="4"/>
        <v>46751</v>
      </c>
      <c r="F28" s="54">
        <f t="shared" si="4"/>
        <v>46752</v>
      </c>
      <c r="G28" s="55">
        <f t="shared" si="4"/>
        <v>46753</v>
      </c>
      <c r="H28" s="56">
        <f t="shared" si="4"/>
        <v>46754</v>
      </c>
    </row>
    <row r="29" spans="1:8">
      <c r="A29" s="62"/>
      <c r="B29" s="64"/>
      <c r="C29" s="66"/>
      <c r="D29" s="66"/>
      <c r="E29" s="66"/>
      <c r="F29" s="66"/>
      <c r="G29" s="57"/>
      <c r="H29" s="59"/>
    </row>
    <row r="30" spans="1:8">
      <c r="A30" s="62"/>
      <c r="B30" s="64"/>
      <c r="C30" s="66"/>
      <c r="D30" s="66"/>
      <c r="E30" s="66"/>
      <c r="F30" s="66"/>
      <c r="G30" s="57"/>
      <c r="H30" s="59"/>
    </row>
    <row r="31" spans="1:8">
      <c r="A31" s="62"/>
      <c r="B31" s="64"/>
      <c r="C31" s="66"/>
      <c r="D31" s="66"/>
      <c r="E31" s="66"/>
      <c r="F31" s="66"/>
      <c r="G31" s="57"/>
      <c r="H31" s="59"/>
    </row>
    <row r="32" spans="1:8" ht="15.95" customHeight="1">
      <c r="A32" s="62"/>
      <c r="B32" s="64"/>
      <c r="C32" s="66"/>
      <c r="D32" s="66"/>
      <c r="E32" s="66"/>
      <c r="F32" s="66"/>
      <c r="G32" s="57"/>
      <c r="H32" s="59"/>
    </row>
    <row r="33" spans="1:8" ht="15.75" thickBot="1">
      <c r="A33" s="63"/>
      <c r="B33" s="65"/>
      <c r="C33" s="67"/>
      <c r="D33" s="67"/>
      <c r="E33" s="67"/>
      <c r="F33" s="67"/>
      <c r="G33" s="58"/>
      <c r="H33" s="60"/>
    </row>
    <row r="34" spans="1:8" ht="18.75" hidden="1" customHeight="1" thickTop="1">
      <c r="A34" s="84">
        <f>WEEKNUM(B34,21)</f>
        <v>1</v>
      </c>
      <c r="B34" s="49">
        <f>DATE($R$2,$S$2,(1-WEEKDAY(DATE($R$2,$S$2,1),2))+(COLUMN(B28)-1)+(ROW(K6)-1)*7)</f>
        <v>46755</v>
      </c>
      <c r="C34" s="49">
        <f t="shared" ref="C34:H34" si="5">DATE($R$2,$S$2,(1-WEEKDAY(DATE($R$2,$S$2,1),2))+(COLUMN(C28)-1)+(ROW(L6)-1)*7)</f>
        <v>46756</v>
      </c>
      <c r="D34" s="49">
        <f t="shared" si="5"/>
        <v>46757</v>
      </c>
      <c r="E34" s="49">
        <f t="shared" si="5"/>
        <v>46758</v>
      </c>
      <c r="F34" s="49">
        <f t="shared" si="5"/>
        <v>46759</v>
      </c>
      <c r="G34" s="49">
        <f t="shared" si="5"/>
        <v>46760</v>
      </c>
      <c r="H34" s="49">
        <f t="shared" si="5"/>
        <v>46761</v>
      </c>
    </row>
    <row r="35" spans="1:8" hidden="1">
      <c r="A35" s="62"/>
      <c r="B35" s="64"/>
      <c r="C35" s="66"/>
      <c r="D35" s="66"/>
      <c r="E35" s="66"/>
      <c r="F35" s="66"/>
      <c r="G35" s="57"/>
      <c r="H35" s="59"/>
    </row>
    <row r="36" spans="1:8" hidden="1">
      <c r="A36" s="62"/>
      <c r="B36" s="64"/>
      <c r="C36" s="66"/>
      <c r="D36" s="66"/>
      <c r="E36" s="66"/>
      <c r="F36" s="66"/>
      <c r="G36" s="57"/>
      <c r="H36" s="59"/>
    </row>
    <row r="37" spans="1:8" hidden="1">
      <c r="A37" s="62"/>
      <c r="B37" s="64"/>
      <c r="C37" s="66"/>
      <c r="D37" s="66"/>
      <c r="E37" s="66"/>
      <c r="F37" s="66"/>
      <c r="G37" s="57"/>
      <c r="H37" s="59"/>
    </row>
    <row r="38" spans="1:8" hidden="1">
      <c r="A38" s="62"/>
      <c r="B38" s="64"/>
      <c r="C38" s="66"/>
      <c r="D38" s="66"/>
      <c r="E38" s="66"/>
      <c r="F38" s="66"/>
      <c r="G38" s="57"/>
      <c r="H38" s="59"/>
    </row>
    <row r="39" spans="1:8" hidden="1">
      <c r="A39" s="62"/>
      <c r="B39" s="85"/>
      <c r="C39" s="86"/>
      <c r="D39" s="86"/>
      <c r="E39" s="86"/>
      <c r="F39" s="86"/>
      <c r="G39" s="82"/>
      <c r="H39" s="83"/>
    </row>
    <row r="40" spans="1:8" ht="15.75" thickTop="1"/>
  </sheetData>
  <sheetProtection algorithmName="SHA-512" hashValue="/nQ0s9MXR78AatEQR11ppcOvILjZ91UuRQLzP5V6hrZ0faCxDlHYenG/5QHi6MbuSxuuTAY1EJ2JcLE7VuYRfQ==" saltValue="ERm60sQZlSIPVn4tB9RDgQ==" spinCount="100000" sheet="1" objects="1" scenarios="1" selectLockedCells="1"/>
  <mergeCells count="51">
    <mergeCell ref="A1:D2"/>
    <mergeCell ref="E1:G2"/>
    <mergeCell ref="H1:H2"/>
    <mergeCell ref="A4:A9"/>
    <mergeCell ref="B5:B9"/>
    <mergeCell ref="C5:C9"/>
    <mergeCell ref="D5:D9"/>
    <mergeCell ref="E5:E9"/>
    <mergeCell ref="F5:F9"/>
    <mergeCell ref="G5:G9"/>
    <mergeCell ref="H5:H9"/>
    <mergeCell ref="A10:A15"/>
    <mergeCell ref="B11:B15"/>
    <mergeCell ref="C11:C15"/>
    <mergeCell ref="D11:D15"/>
    <mergeCell ref="E11:E15"/>
    <mergeCell ref="F11:F15"/>
    <mergeCell ref="G11:G15"/>
    <mergeCell ref="H11:H15"/>
    <mergeCell ref="G17:G21"/>
    <mergeCell ref="H17:H21"/>
    <mergeCell ref="F23:F27"/>
    <mergeCell ref="G23:G27"/>
    <mergeCell ref="H23:H27"/>
    <mergeCell ref="A16:A21"/>
    <mergeCell ref="B17:B21"/>
    <mergeCell ref="C17:C21"/>
    <mergeCell ref="D17:D21"/>
    <mergeCell ref="E17:E21"/>
    <mergeCell ref="F17:F21"/>
    <mergeCell ref="A22:A27"/>
    <mergeCell ref="B23:B27"/>
    <mergeCell ref="C23:C27"/>
    <mergeCell ref="D23:D27"/>
    <mergeCell ref="E23:E27"/>
    <mergeCell ref="G29:G33"/>
    <mergeCell ref="H29:H33"/>
    <mergeCell ref="A34:A39"/>
    <mergeCell ref="B35:B39"/>
    <mergeCell ref="C35:C39"/>
    <mergeCell ref="D35:D39"/>
    <mergeCell ref="E35:E39"/>
    <mergeCell ref="F35:F39"/>
    <mergeCell ref="G35:G39"/>
    <mergeCell ref="H35:H39"/>
    <mergeCell ref="A28:A33"/>
    <mergeCell ref="B29:B33"/>
    <mergeCell ref="C29:C33"/>
    <mergeCell ref="D29:D33"/>
    <mergeCell ref="E29:E33"/>
    <mergeCell ref="F29:F33"/>
  </mergeCells>
  <conditionalFormatting sqref="B4:H5 B10:H11 B16:H17 B22:H24 B28:H29">
    <cfRule type="expression" dxfId="19" priority="8">
      <formula>MONTH(B4)=$S$2</formula>
    </cfRule>
    <cfRule type="expression" dxfId="18" priority="9">
      <formula>MONTH(B4)&lt;&gt;$S$2</formula>
    </cfRule>
  </conditionalFormatting>
  <conditionalFormatting sqref="B34:H35">
    <cfRule type="expression" dxfId="14" priority="3">
      <formula>MONTH(B34)=$S$2</formula>
    </cfRule>
    <cfRule type="expression" dxfId="13" priority="4">
      <formula>MONTH(B34)&lt;&gt;$S$2</formula>
    </cfRule>
  </conditionalFormatting>
  <pageMargins left="0.28000000000000003" right="0.17" top="0.28999999999999998" bottom="0.17" header="0.17" footer="0.17"/>
  <pageSetup paperSize="9" orientation="landscape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4AC2A3A-639F-4AAE-BFB6-60FF090C4EA2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B4:H39</xm:sqref>
        </x14:conditionalFormatting>
        <x14:conditionalFormatting xmlns:xm="http://schemas.microsoft.com/office/excel/2006/main">
          <x14:cfRule type="expression" priority="6" id="{A6081D75-55E5-469C-AE90-14A4E5007644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B5:H7 B9:H9 B11:H11 B14:H15 B17:H18 B20:H21 B23:H24 B26:H27 B29:H30 B32:H33</xm:sqref>
        </x14:conditionalFormatting>
        <x14:conditionalFormatting xmlns:xm="http://schemas.microsoft.com/office/excel/2006/main">
          <x14:cfRule type="expression" priority="10" id="{0B5D8293-C696-4DDC-8839-EBE41BC21E74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B8:H8 B12:H13 B19:H19 B25:H25 B31:H31</xm:sqref>
        </x14:conditionalFormatting>
        <x14:conditionalFormatting xmlns:xm="http://schemas.microsoft.com/office/excel/2006/main">
          <x14:cfRule type="expression" priority="1" id="{919BCE94-C5C1-47CB-B91C-AB9D53E2C151}">
            <xm:f>MATCH(B34,Feiertage!$B:$B,0)&gt;0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B35:H36 B38:H39</xm:sqref>
        </x14:conditionalFormatting>
        <x14:conditionalFormatting xmlns:xm="http://schemas.microsoft.com/office/excel/2006/main">
          <x14:cfRule type="expression" priority="5" id="{C5188934-AA44-4128-9EC0-7C2CF0B1DCC5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B37:H37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2215-2151-4172-A0A5-8843A2417CE5}">
  <sheetPr>
    <tabColor rgb="FFFFB7B7"/>
    <pageSetUpPr fitToPage="1"/>
  </sheetPr>
  <dimension ref="A1:T51"/>
  <sheetViews>
    <sheetView showGridLines="0" workbookViewId="0">
      <pane ySplit="1" topLeftCell="A2" activePane="bottomLeft" state="frozen"/>
      <selection activeCell="K22" sqref="K22"/>
      <selection pane="bottomLeft" activeCell="D19" sqref="D19"/>
    </sheetView>
  </sheetViews>
  <sheetFormatPr baseColWidth="10" defaultColWidth="11.42578125" defaultRowHeight="16.5"/>
  <cols>
    <col min="1" max="1" width="14.42578125" style="41" customWidth="1"/>
    <col min="2" max="2" width="12.7109375" style="42" customWidth="1"/>
    <col min="3" max="3" width="6.85546875" style="42" customWidth="1"/>
    <col min="4" max="4" width="18.7109375" style="43" customWidth="1"/>
    <col min="5" max="5" width="43.28515625" style="44" bestFit="1" customWidth="1"/>
    <col min="6" max="6" width="14.28515625" style="44" customWidth="1"/>
    <col min="7" max="7" width="13" style="21" hidden="1" customWidth="1"/>
    <col min="8" max="8" width="3.28515625" style="21" customWidth="1"/>
    <col min="9" max="9" width="7.5703125" style="21" customWidth="1"/>
    <col min="10" max="10" width="11.42578125" style="21"/>
    <col min="11" max="11" width="4.28515625" style="21" customWidth="1"/>
    <col min="12" max="12" width="3.28515625" style="21" customWidth="1"/>
    <col min="13" max="13" width="11.42578125" style="21" customWidth="1"/>
    <col min="14" max="14" width="11.5703125" style="21" hidden="1" customWidth="1"/>
    <col min="15" max="16" width="16.85546875" style="21" hidden="1" customWidth="1"/>
    <col min="17" max="17" width="11.42578125" style="21" hidden="1" customWidth="1"/>
    <col min="18" max="18" width="7.5703125" style="21" customWidth="1"/>
    <col min="19" max="19" width="11.42578125" style="21"/>
    <col min="20" max="20" width="3.28515625" style="21" customWidth="1"/>
    <col min="21" max="16384" width="11.42578125" style="21"/>
  </cols>
  <sheetData>
    <row r="1" spans="1:20" s="10" customFormat="1" ht="50.45" customHeight="1" thickTop="1" thickBot="1">
      <c r="A1" s="5" t="s">
        <v>11</v>
      </c>
      <c r="B1" s="6" t="s">
        <v>0</v>
      </c>
      <c r="C1" s="6" t="s">
        <v>12</v>
      </c>
      <c r="D1" s="7" t="s">
        <v>13</v>
      </c>
      <c r="E1" s="7" t="s">
        <v>14</v>
      </c>
      <c r="F1" s="8" t="s">
        <v>15</v>
      </c>
      <c r="G1" s="9" t="s">
        <v>16</v>
      </c>
      <c r="I1" s="11" t="s">
        <v>17</v>
      </c>
      <c r="J1" s="88" t="s">
        <v>18</v>
      </c>
      <c r="K1" s="88"/>
      <c r="N1" s="12">
        <v>2027</v>
      </c>
      <c r="O1" s="13">
        <f>DATE($N$1,3,28)+MOD(24-MOD($N$1,19)*10.63,29)-MOD(TRUNC($N$1*5/4)+MOD(24-MOD($N$1,19)*10.63,29)+1,7)</f>
        <v>46474</v>
      </c>
      <c r="P1" s="13">
        <f>DATEVALUE("25.12."&amp;$N$1)</f>
        <v>46746</v>
      </c>
      <c r="R1" s="11" t="s">
        <v>19</v>
      </c>
      <c r="S1" s="89" t="s">
        <v>20</v>
      </c>
      <c r="T1" s="89"/>
    </row>
    <row r="2" spans="1:20" ht="20.100000000000001" customHeight="1" thickTop="1">
      <c r="A2" s="14">
        <f>DATEVALUE("01.01."&amp;$N$1)</f>
        <v>46388</v>
      </c>
      <c r="B2" s="15">
        <f t="shared" ref="B2:B51" si="0">IF(D2="x",A2,"")</f>
        <v>46388</v>
      </c>
      <c r="C2" s="16">
        <f t="shared" ref="C2:C51" si="1">IF(D2="x",A2,"")</f>
        <v>46388</v>
      </c>
      <c r="D2" s="17" t="s">
        <v>21</v>
      </c>
      <c r="E2" s="18" t="s">
        <v>22</v>
      </c>
      <c r="F2" s="19" t="s">
        <v>23</v>
      </c>
      <c r="G2" s="20" t="s">
        <v>24</v>
      </c>
    </row>
    <row r="3" spans="1:20" ht="20.100000000000001" customHeight="1">
      <c r="A3" s="22">
        <f>DATEVALUE("02.01."&amp;$N$1)</f>
        <v>46389</v>
      </c>
      <c r="B3" s="23" t="str">
        <f t="shared" si="0"/>
        <v/>
      </c>
      <c r="C3" s="24" t="str">
        <f t="shared" si="1"/>
        <v/>
      </c>
      <c r="D3" s="25"/>
      <c r="E3" s="26" t="s">
        <v>25</v>
      </c>
      <c r="F3" s="27" t="s">
        <v>26</v>
      </c>
      <c r="G3" s="28" t="s">
        <v>24</v>
      </c>
      <c r="I3" s="21" t="str">
        <f t="shared" ref="I3:I44" ca="1" si="2">IF(B3=MONTH(TODAY()),E3,"")</f>
        <v/>
      </c>
    </row>
    <row r="4" spans="1:20" ht="20.100000000000001" customHeight="1">
      <c r="A4" s="22">
        <f>DATEVALUE("06.01."&amp;$N$1)</f>
        <v>46393</v>
      </c>
      <c r="B4" s="23" t="str">
        <f t="shared" si="0"/>
        <v/>
      </c>
      <c r="C4" s="24" t="str">
        <f t="shared" si="1"/>
        <v/>
      </c>
      <c r="D4" s="25"/>
      <c r="E4" s="26" t="s">
        <v>27</v>
      </c>
      <c r="F4" s="27" t="s">
        <v>23</v>
      </c>
      <c r="G4" s="28" t="s">
        <v>24</v>
      </c>
      <c r="I4" s="21" t="str">
        <f t="shared" ca="1" si="2"/>
        <v/>
      </c>
    </row>
    <row r="5" spans="1:20" ht="20.100000000000001" customHeight="1">
      <c r="A5" s="22">
        <f>DATEVALUE("08.03."&amp;$N$1)</f>
        <v>46454</v>
      </c>
      <c r="B5" s="23" t="str">
        <f t="shared" si="0"/>
        <v/>
      </c>
      <c r="C5" s="24" t="str">
        <f t="shared" si="1"/>
        <v/>
      </c>
      <c r="D5" s="25"/>
      <c r="E5" s="26" t="s">
        <v>28</v>
      </c>
      <c r="F5" s="27" t="s">
        <v>29</v>
      </c>
      <c r="G5" s="28" t="s">
        <v>24</v>
      </c>
      <c r="I5" s="21" t="str">
        <f t="shared" ca="1" si="2"/>
        <v/>
      </c>
    </row>
    <row r="6" spans="1:20" ht="20.100000000000001" customHeight="1">
      <c r="A6" s="22">
        <f>DATEVALUE("19.03."&amp;$N$1)</f>
        <v>46465</v>
      </c>
      <c r="B6" s="23" t="str">
        <f t="shared" si="0"/>
        <v/>
      </c>
      <c r="C6" s="24" t="str">
        <f t="shared" si="1"/>
        <v/>
      </c>
      <c r="D6" s="25"/>
      <c r="E6" s="26" t="s">
        <v>30</v>
      </c>
      <c r="F6" s="27" t="s">
        <v>26</v>
      </c>
      <c r="G6" s="28" t="s">
        <v>24</v>
      </c>
      <c r="I6" s="21" t="str">
        <f t="shared" ca="1" si="2"/>
        <v/>
      </c>
    </row>
    <row r="7" spans="1:20" ht="20.100000000000001" customHeight="1">
      <c r="A7" s="22">
        <f>$O$1-2</f>
        <v>46472</v>
      </c>
      <c r="B7" s="23">
        <f t="shared" si="0"/>
        <v>46472</v>
      </c>
      <c r="C7" s="24">
        <f t="shared" si="1"/>
        <v>46472</v>
      </c>
      <c r="D7" s="25" t="s">
        <v>21</v>
      </c>
      <c r="E7" s="26" t="s">
        <v>31</v>
      </c>
      <c r="F7" s="27" t="s">
        <v>32</v>
      </c>
      <c r="G7" s="28" t="s">
        <v>24</v>
      </c>
      <c r="I7" s="21" t="str">
        <f t="shared" ca="1" si="2"/>
        <v/>
      </c>
    </row>
    <row r="8" spans="1:20" ht="20.100000000000001" customHeight="1">
      <c r="A8" s="22">
        <f>DATE($N$1,3,28)+MOD(24-MOD($N$1,19)*10.63,29)-MOD(TRUNC($N$1*5/4)+MOD(24-MOD($N$1,19)*10.63,29)+1,7)</f>
        <v>46474</v>
      </c>
      <c r="B8" s="23" t="str">
        <f t="shared" si="0"/>
        <v/>
      </c>
      <c r="C8" s="24" t="str">
        <f t="shared" si="1"/>
        <v/>
      </c>
      <c r="D8" s="25"/>
      <c r="E8" s="26" t="s">
        <v>33</v>
      </c>
      <c r="F8" s="27" t="s">
        <v>23</v>
      </c>
      <c r="G8" s="28" t="s">
        <v>24</v>
      </c>
      <c r="I8" s="21" t="str">
        <f t="shared" ca="1" si="2"/>
        <v/>
      </c>
    </row>
    <row r="9" spans="1:20" ht="20.100000000000001" customHeight="1">
      <c r="A9" s="22">
        <f>$O$1+1</f>
        <v>46475</v>
      </c>
      <c r="B9" s="23">
        <f t="shared" si="0"/>
        <v>46475</v>
      </c>
      <c r="C9" s="24">
        <f t="shared" si="1"/>
        <v>46475</v>
      </c>
      <c r="D9" s="25" t="s">
        <v>21</v>
      </c>
      <c r="E9" s="26" t="s">
        <v>34</v>
      </c>
      <c r="F9" s="27" t="s">
        <v>35</v>
      </c>
      <c r="G9" s="28" t="s">
        <v>24</v>
      </c>
      <c r="I9" s="21" t="str">
        <f t="shared" ca="1" si="2"/>
        <v/>
      </c>
    </row>
    <row r="10" spans="1:20" ht="20.100000000000001" customHeight="1">
      <c r="A10" s="22">
        <f>TRUNC(((4&amp;-$N$1)+1)/7)*7+5+(DAY($O$1-3)&lt;8)*7</f>
        <v>46478</v>
      </c>
      <c r="B10" s="23" t="str">
        <f t="shared" si="0"/>
        <v/>
      </c>
      <c r="C10" s="24" t="str">
        <f t="shared" si="1"/>
        <v/>
      </c>
      <c r="D10" s="25"/>
      <c r="E10" s="26" t="s">
        <v>36</v>
      </c>
      <c r="F10" s="27" t="s">
        <v>26</v>
      </c>
      <c r="G10" s="28" t="s">
        <v>24</v>
      </c>
      <c r="I10" s="21" t="str">
        <f t="shared" ca="1" si="2"/>
        <v/>
      </c>
    </row>
    <row r="11" spans="1:20" ht="20.100000000000001" customHeight="1">
      <c r="A11" s="22">
        <f>DATE(N1,4,1)+MOD(8-WEEKDAY(DATE(N1,4,1),2),7)+14+IF(DATE(N1,4,1)+MOD(8-WEEKDAY(DATE(N1,4,1),2),7)+14=$O$1+1,7,0)</f>
        <v>46496</v>
      </c>
      <c r="B11" s="23" t="str">
        <f t="shared" si="0"/>
        <v/>
      </c>
      <c r="C11" s="24" t="str">
        <f t="shared" si="1"/>
        <v/>
      </c>
      <c r="D11" s="25"/>
      <c r="E11" s="26" t="s">
        <v>37</v>
      </c>
      <c r="F11" s="27" t="s">
        <v>26</v>
      </c>
      <c r="G11" s="28" t="s">
        <v>24</v>
      </c>
      <c r="I11" s="21" t="str">
        <f t="shared" ca="1" si="2"/>
        <v/>
      </c>
    </row>
    <row r="12" spans="1:20" ht="20.100000000000001" customHeight="1">
      <c r="A12" s="22">
        <f>DATEVALUE("01.05."&amp;$N$1)</f>
        <v>46508</v>
      </c>
      <c r="B12" s="23">
        <f t="shared" si="0"/>
        <v>46508</v>
      </c>
      <c r="C12" s="24">
        <f t="shared" si="1"/>
        <v>46508</v>
      </c>
      <c r="D12" s="25" t="s">
        <v>21</v>
      </c>
      <c r="E12" s="26" t="s">
        <v>38</v>
      </c>
      <c r="F12" s="27" t="s">
        <v>32</v>
      </c>
      <c r="G12" s="28" t="s">
        <v>24</v>
      </c>
      <c r="I12" s="21" t="str">
        <f t="shared" ca="1" si="2"/>
        <v/>
      </c>
    </row>
    <row r="13" spans="1:20" ht="20.100000000000001" customHeight="1">
      <c r="A13" s="22">
        <f>DATEVALUE("01.05."&amp;$N$1)</f>
        <v>46508</v>
      </c>
      <c r="B13" s="23" t="str">
        <f t="shared" si="0"/>
        <v/>
      </c>
      <c r="C13" s="24" t="str">
        <f t="shared" si="1"/>
        <v/>
      </c>
      <c r="D13" s="25"/>
      <c r="E13" s="26" t="s">
        <v>39</v>
      </c>
      <c r="F13" s="27" t="s">
        <v>40</v>
      </c>
      <c r="G13" s="28" t="s">
        <v>24</v>
      </c>
      <c r="I13" s="21" t="str">
        <f t="shared" ca="1" si="2"/>
        <v/>
      </c>
    </row>
    <row r="14" spans="1:20" ht="20.100000000000001" customHeight="1">
      <c r="A14" s="22">
        <f>$O$1+39</f>
        <v>46513</v>
      </c>
      <c r="B14" s="23">
        <f t="shared" si="0"/>
        <v>46513</v>
      </c>
      <c r="C14" s="24">
        <f t="shared" si="1"/>
        <v>46513</v>
      </c>
      <c r="D14" s="25" t="s">
        <v>21</v>
      </c>
      <c r="E14" s="26" t="s">
        <v>41</v>
      </c>
      <c r="F14" s="27" t="s">
        <v>23</v>
      </c>
      <c r="G14" s="28" t="s">
        <v>24</v>
      </c>
      <c r="I14" s="21" t="str">
        <f t="shared" ca="1" si="2"/>
        <v/>
      </c>
    </row>
    <row r="15" spans="1:20" ht="20.100000000000001" customHeight="1">
      <c r="A15" s="22">
        <f>$O$1+49</f>
        <v>46523</v>
      </c>
      <c r="B15" s="23" t="str">
        <f t="shared" si="0"/>
        <v/>
      </c>
      <c r="C15" s="24" t="str">
        <f t="shared" si="1"/>
        <v/>
      </c>
      <c r="D15" s="25"/>
      <c r="E15" s="26" t="s">
        <v>42</v>
      </c>
      <c r="F15" s="27" t="s">
        <v>35</v>
      </c>
      <c r="G15" s="28" t="s">
        <v>24</v>
      </c>
      <c r="I15" s="21" t="str">
        <f t="shared" ca="1" si="2"/>
        <v/>
      </c>
    </row>
    <row r="16" spans="1:20" ht="20.100000000000001" customHeight="1">
      <c r="A16" s="22">
        <f>$O$1+50</f>
        <v>46524</v>
      </c>
      <c r="B16" s="23">
        <f t="shared" si="0"/>
        <v>46524</v>
      </c>
      <c r="C16" s="24">
        <f t="shared" si="1"/>
        <v>46524</v>
      </c>
      <c r="D16" s="25" t="s">
        <v>21</v>
      </c>
      <c r="E16" s="26" t="s">
        <v>43</v>
      </c>
      <c r="F16" s="27" t="s">
        <v>23</v>
      </c>
      <c r="G16" s="28" t="s">
        <v>24</v>
      </c>
      <c r="I16" s="21" t="str">
        <f t="shared" ca="1" si="2"/>
        <v/>
      </c>
    </row>
    <row r="17" spans="1:9" ht="20.100000000000001" customHeight="1">
      <c r="A17" s="22">
        <f>$O$1+60</f>
        <v>46534</v>
      </c>
      <c r="B17" s="23" t="str">
        <f t="shared" si="0"/>
        <v/>
      </c>
      <c r="C17" s="24" t="str">
        <f t="shared" si="1"/>
        <v/>
      </c>
      <c r="D17" s="25"/>
      <c r="E17" s="26" t="s">
        <v>44</v>
      </c>
      <c r="F17" s="27" t="s">
        <v>23</v>
      </c>
      <c r="G17" s="28" t="s">
        <v>24</v>
      </c>
      <c r="I17" s="21" t="str">
        <f t="shared" ca="1" si="2"/>
        <v/>
      </c>
    </row>
    <row r="18" spans="1:9" ht="20.100000000000001" customHeight="1">
      <c r="A18" s="22">
        <f>DATEVALUE("29.06."&amp;$N$1)</f>
        <v>46567</v>
      </c>
      <c r="B18" s="23" t="str">
        <f t="shared" si="0"/>
        <v/>
      </c>
      <c r="C18" s="24" t="str">
        <f t="shared" si="1"/>
        <v/>
      </c>
      <c r="D18" s="25"/>
      <c r="E18" s="26" t="s">
        <v>45</v>
      </c>
      <c r="F18" s="27" t="s">
        <v>26</v>
      </c>
      <c r="G18" s="28" t="s">
        <v>24</v>
      </c>
      <c r="I18" s="21" t="str">
        <f t="shared" ca="1" si="2"/>
        <v/>
      </c>
    </row>
    <row r="19" spans="1:9" ht="20.100000000000001" customHeight="1">
      <c r="A19" s="22">
        <f>DATEVALUE("01.08."&amp;$N$1)</f>
        <v>46600</v>
      </c>
      <c r="B19" s="23" t="str">
        <f t="shared" si="0"/>
        <v/>
      </c>
      <c r="C19" s="24" t="str">
        <f t="shared" si="1"/>
        <v/>
      </c>
      <c r="D19" s="25"/>
      <c r="E19" s="26" t="s">
        <v>46</v>
      </c>
      <c r="F19" s="27" t="s">
        <v>26</v>
      </c>
      <c r="G19" s="28" t="s">
        <v>24</v>
      </c>
      <c r="I19" s="21" t="str">
        <f t="shared" ca="1" si="2"/>
        <v/>
      </c>
    </row>
    <row r="20" spans="1:9" ht="20.100000000000001" customHeight="1">
      <c r="A20" s="22">
        <f>DATEVALUE("08.08."&amp;$N$1)</f>
        <v>46607</v>
      </c>
      <c r="B20" s="23" t="str">
        <f t="shared" si="0"/>
        <v/>
      </c>
      <c r="C20" s="24" t="str">
        <f t="shared" si="1"/>
        <v/>
      </c>
      <c r="D20" s="25"/>
      <c r="E20" s="29" t="s">
        <v>47</v>
      </c>
      <c r="F20" s="27" t="s">
        <v>29</v>
      </c>
      <c r="G20" s="28" t="s">
        <v>24</v>
      </c>
      <c r="I20" s="21" t="str">
        <f t="shared" ca="1" si="2"/>
        <v/>
      </c>
    </row>
    <row r="21" spans="1:9" ht="20.100000000000001" customHeight="1">
      <c r="A21" s="22">
        <f>DATEVALUE("15.08."&amp;$N$1)</f>
        <v>46614</v>
      </c>
      <c r="B21" s="23" t="str">
        <f t="shared" si="0"/>
        <v/>
      </c>
      <c r="C21" s="24" t="str">
        <f t="shared" si="1"/>
        <v/>
      </c>
      <c r="D21" s="25"/>
      <c r="E21" s="29" t="s">
        <v>48</v>
      </c>
      <c r="F21" s="27" t="s">
        <v>23</v>
      </c>
      <c r="G21" s="28" t="s">
        <v>24</v>
      </c>
      <c r="I21" s="21" t="str">
        <f t="shared" ca="1" si="2"/>
        <v/>
      </c>
    </row>
    <row r="22" spans="1:9" ht="20.100000000000001" customHeight="1">
      <c r="A22" s="22">
        <f>DATE($N$1,9,1)+11-WEEKDAY(DATE($N$1,9,1),2)</f>
        <v>46639</v>
      </c>
      <c r="B22" s="23" t="str">
        <f t="shared" si="0"/>
        <v/>
      </c>
      <c r="C22" s="24" t="str">
        <f t="shared" si="1"/>
        <v/>
      </c>
      <c r="D22" s="25"/>
      <c r="E22" s="29" t="s">
        <v>49</v>
      </c>
      <c r="F22" s="27" t="s">
        <v>26</v>
      </c>
      <c r="G22" s="28" t="s">
        <v>24</v>
      </c>
      <c r="I22" s="21" t="str">
        <f t="shared" ca="1" si="2"/>
        <v/>
      </c>
    </row>
    <row r="23" spans="1:9" ht="20.100000000000001" customHeight="1">
      <c r="A23" s="22">
        <f>DATE($N$1,9,1)+15-WEEKDAY(DATE($N$1,9,1),2)</f>
        <v>46643</v>
      </c>
      <c r="B23" s="23" t="str">
        <f t="shared" si="0"/>
        <v/>
      </c>
      <c r="C23" s="24" t="str">
        <f t="shared" si="1"/>
        <v/>
      </c>
      <c r="D23" s="25"/>
      <c r="E23" s="29" t="s">
        <v>50</v>
      </c>
      <c r="F23" s="27" t="s">
        <v>26</v>
      </c>
      <c r="G23" s="28" t="s">
        <v>24</v>
      </c>
      <c r="I23" s="21" t="str">
        <f t="shared" ca="1" si="2"/>
        <v/>
      </c>
    </row>
    <row r="24" spans="1:9" ht="20.100000000000001" customHeight="1">
      <c r="A24" s="22">
        <f>DATE($N$1,9,1)+21-WEEKDAY(DATE($N$1,9,1),2)</f>
        <v>46649</v>
      </c>
      <c r="B24" s="23" t="str">
        <f t="shared" si="0"/>
        <v/>
      </c>
      <c r="C24" s="24" t="str">
        <f t="shared" si="1"/>
        <v/>
      </c>
      <c r="D24" s="25"/>
      <c r="E24" s="29" t="s">
        <v>51</v>
      </c>
      <c r="F24" s="27" t="s">
        <v>26</v>
      </c>
      <c r="G24" s="28" t="s">
        <v>24</v>
      </c>
      <c r="I24" s="21" t="str">
        <f t="shared" ca="1" si="2"/>
        <v/>
      </c>
    </row>
    <row r="25" spans="1:9" ht="20.100000000000001" customHeight="1">
      <c r="A25" s="22">
        <f>DATEVALUE("20.09."&amp;$N$1)</f>
        <v>46650</v>
      </c>
      <c r="B25" s="23" t="str">
        <f t="shared" si="0"/>
        <v/>
      </c>
      <c r="C25" s="24" t="str">
        <f t="shared" si="1"/>
        <v/>
      </c>
      <c r="D25" s="25"/>
      <c r="E25" s="29" t="s">
        <v>52</v>
      </c>
      <c r="F25" s="27" t="s">
        <v>29</v>
      </c>
      <c r="G25" s="28" t="s">
        <v>24</v>
      </c>
      <c r="I25" s="21" t="str">
        <f t="shared" ca="1" si="2"/>
        <v/>
      </c>
    </row>
    <row r="26" spans="1:9" ht="20.100000000000001" customHeight="1">
      <c r="A26" s="22">
        <f>DATEVALUE("22.09."&amp;$N$1)</f>
        <v>46652</v>
      </c>
      <c r="B26" s="23" t="str">
        <f t="shared" si="0"/>
        <v/>
      </c>
      <c r="C26" s="24" t="str">
        <f t="shared" si="1"/>
        <v/>
      </c>
      <c r="D26" s="25"/>
      <c r="E26" s="29" t="s">
        <v>53</v>
      </c>
      <c r="F26" s="27" t="s">
        <v>26</v>
      </c>
      <c r="G26" s="28" t="s">
        <v>24</v>
      </c>
      <c r="I26" s="21" t="str">
        <f t="shared" ca="1" si="2"/>
        <v/>
      </c>
    </row>
    <row r="27" spans="1:9" ht="20.100000000000001" customHeight="1">
      <c r="A27" s="22">
        <f>DATEVALUE("25.09."&amp;$N$1)</f>
        <v>46655</v>
      </c>
      <c r="B27" s="23" t="str">
        <f t="shared" si="0"/>
        <v/>
      </c>
      <c r="C27" s="24" t="str">
        <f t="shared" si="1"/>
        <v/>
      </c>
      <c r="D27" s="25"/>
      <c r="E27" s="29" t="s">
        <v>54</v>
      </c>
      <c r="F27" s="27" t="s">
        <v>26</v>
      </c>
      <c r="G27" s="28" t="s">
        <v>24</v>
      </c>
      <c r="I27" s="21" t="str">
        <f t="shared" ca="1" si="2"/>
        <v/>
      </c>
    </row>
    <row r="28" spans="1:9" ht="20.100000000000001" customHeight="1">
      <c r="A28" s="22">
        <f>DATEVALUE("02.10."&amp;$N$1)</f>
        <v>46662</v>
      </c>
      <c r="B28" s="23" t="str">
        <f t="shared" si="0"/>
        <v/>
      </c>
      <c r="C28" s="24" t="str">
        <f t="shared" si="1"/>
        <v/>
      </c>
      <c r="D28" s="25"/>
      <c r="E28" s="26" t="s">
        <v>55</v>
      </c>
      <c r="F28" s="27" t="s">
        <v>26</v>
      </c>
      <c r="G28" s="28" t="s">
        <v>24</v>
      </c>
      <c r="I28" s="21" t="str">
        <f t="shared" ca="1" si="2"/>
        <v/>
      </c>
    </row>
    <row r="29" spans="1:9" ht="20.100000000000001" customHeight="1">
      <c r="A29" s="22">
        <f>DATEVALUE("03.10."&amp;$N$1)</f>
        <v>46663</v>
      </c>
      <c r="B29" s="23">
        <f t="shared" si="0"/>
        <v>46663</v>
      </c>
      <c r="C29" s="24">
        <f t="shared" si="1"/>
        <v>46663</v>
      </c>
      <c r="D29" s="25" t="s">
        <v>21</v>
      </c>
      <c r="E29" s="26" t="s">
        <v>56</v>
      </c>
      <c r="F29" s="27" t="s">
        <v>29</v>
      </c>
      <c r="G29" s="28" t="s">
        <v>24</v>
      </c>
      <c r="I29" s="21" t="str">
        <f t="shared" ca="1" si="2"/>
        <v/>
      </c>
    </row>
    <row r="30" spans="1:9" ht="20.100000000000001" customHeight="1">
      <c r="A30" s="22">
        <f>DATEVALUE("26.10."&amp;$N$1)</f>
        <v>46686</v>
      </c>
      <c r="B30" s="23" t="str">
        <f t="shared" si="0"/>
        <v/>
      </c>
      <c r="C30" s="24" t="str">
        <f t="shared" si="1"/>
        <v/>
      </c>
      <c r="D30" s="25"/>
      <c r="E30" s="29" t="s">
        <v>57</v>
      </c>
      <c r="F30" s="30" t="s">
        <v>40</v>
      </c>
      <c r="G30" s="28" t="s">
        <v>24</v>
      </c>
      <c r="I30" s="21" t="str">
        <f t="shared" ca="1" si="2"/>
        <v/>
      </c>
    </row>
    <row r="31" spans="1:9" ht="20.100000000000001" customHeight="1">
      <c r="A31" s="22">
        <f>DATEVALUE("31.10."&amp;$N$1)</f>
        <v>46691</v>
      </c>
      <c r="B31" s="23" t="str">
        <f t="shared" si="0"/>
        <v/>
      </c>
      <c r="C31" s="24" t="str">
        <f t="shared" si="1"/>
        <v/>
      </c>
      <c r="D31" s="25"/>
      <c r="E31" s="26" t="s">
        <v>58</v>
      </c>
      <c r="F31" s="27" t="s">
        <v>29</v>
      </c>
      <c r="G31" s="28" t="s">
        <v>24</v>
      </c>
      <c r="I31" s="21" t="str">
        <f t="shared" ca="1" si="2"/>
        <v/>
      </c>
    </row>
    <row r="32" spans="1:9" ht="20.100000000000001" customHeight="1">
      <c r="A32" s="22">
        <f>DATEVALUE("01.11."&amp;$N$1)</f>
        <v>46692</v>
      </c>
      <c r="B32" s="23" t="str">
        <f t="shared" si="0"/>
        <v/>
      </c>
      <c r="C32" s="24" t="str">
        <f t="shared" si="1"/>
        <v/>
      </c>
      <c r="D32" s="25"/>
      <c r="E32" s="26" t="s">
        <v>59</v>
      </c>
      <c r="F32" s="27" t="s">
        <v>23</v>
      </c>
      <c r="G32" s="28" t="s">
        <v>24</v>
      </c>
      <c r="I32" s="21" t="str">
        <f t="shared" ca="1" si="2"/>
        <v/>
      </c>
    </row>
    <row r="33" spans="1:9" ht="20.100000000000001" customHeight="1">
      <c r="A33" s="22">
        <f>DATE($N$1,12,25)-WEEKDAY(DATE($N$1,12,25),2)-32</f>
        <v>46708</v>
      </c>
      <c r="B33" s="23" t="str">
        <f t="shared" si="0"/>
        <v/>
      </c>
      <c r="C33" s="24" t="str">
        <f t="shared" si="1"/>
        <v/>
      </c>
      <c r="D33" s="25"/>
      <c r="E33" s="26" t="s">
        <v>60</v>
      </c>
      <c r="F33" s="27" t="s">
        <v>29</v>
      </c>
      <c r="G33" s="28" t="s">
        <v>24</v>
      </c>
      <c r="I33" s="21" t="str">
        <f t="shared" ca="1" si="2"/>
        <v/>
      </c>
    </row>
    <row r="34" spans="1:9" ht="20.100000000000001" customHeight="1">
      <c r="A34" s="22">
        <f>DATEVALUE("08.12."&amp;$N$1)</f>
        <v>46729</v>
      </c>
      <c r="B34" s="23" t="str">
        <f t="shared" si="0"/>
        <v/>
      </c>
      <c r="C34" s="24" t="str">
        <f t="shared" si="1"/>
        <v/>
      </c>
      <c r="D34" s="25"/>
      <c r="E34" s="29" t="s">
        <v>61</v>
      </c>
      <c r="F34" s="30" t="s">
        <v>62</v>
      </c>
      <c r="G34" s="28" t="s">
        <v>24</v>
      </c>
      <c r="I34" s="21" t="str">
        <f t="shared" ca="1" si="2"/>
        <v/>
      </c>
    </row>
    <row r="35" spans="1:9" ht="20.100000000000001" customHeight="1">
      <c r="A35" s="22">
        <f>DATEVALUE("25.12."&amp;$N$1)</f>
        <v>46746</v>
      </c>
      <c r="B35" s="23">
        <f t="shared" si="0"/>
        <v>46746</v>
      </c>
      <c r="C35" s="24">
        <f t="shared" si="1"/>
        <v>46746</v>
      </c>
      <c r="D35" s="25" t="s">
        <v>21</v>
      </c>
      <c r="E35" s="26" t="s">
        <v>63</v>
      </c>
      <c r="F35" s="27" t="s">
        <v>23</v>
      </c>
      <c r="G35" s="28" t="s">
        <v>24</v>
      </c>
      <c r="I35" s="21" t="str">
        <f t="shared" ca="1" si="2"/>
        <v/>
      </c>
    </row>
    <row r="36" spans="1:9" ht="20.100000000000001" customHeight="1">
      <c r="A36" s="22">
        <f>DATEVALUE("26.12."&amp;$N$1)</f>
        <v>46747</v>
      </c>
      <c r="B36" s="23">
        <f t="shared" si="0"/>
        <v>46747</v>
      </c>
      <c r="C36" s="24">
        <f t="shared" si="1"/>
        <v>46747</v>
      </c>
      <c r="D36" s="25" t="s">
        <v>21</v>
      </c>
      <c r="E36" s="26" t="s">
        <v>64</v>
      </c>
      <c r="F36" s="27" t="s">
        <v>23</v>
      </c>
      <c r="G36" s="28" t="s">
        <v>24</v>
      </c>
      <c r="I36" s="21" t="str">
        <f t="shared" ca="1" si="2"/>
        <v/>
      </c>
    </row>
    <row r="37" spans="1:9" ht="20.100000000000001" customHeight="1">
      <c r="A37" s="22">
        <f>$O$1-1</f>
        <v>46473</v>
      </c>
      <c r="B37" s="23" t="str">
        <f t="shared" si="0"/>
        <v/>
      </c>
      <c r="C37" s="24" t="str">
        <f t="shared" si="1"/>
        <v/>
      </c>
      <c r="D37" s="25"/>
      <c r="E37" s="26" t="s">
        <v>65</v>
      </c>
      <c r="F37" s="27" t="s">
        <v>29</v>
      </c>
      <c r="G37" s="28" t="s">
        <v>66</v>
      </c>
      <c r="I37" s="21" t="str">
        <f t="shared" ca="1" si="2"/>
        <v/>
      </c>
    </row>
    <row r="38" spans="1:9" ht="20.100000000000001" customHeight="1">
      <c r="A38" s="22">
        <f>DATE($N$1,12,25)-WEEKDAY(DATE($N$1,12,25),2)-21</f>
        <v>46719</v>
      </c>
      <c r="B38" s="23" t="str">
        <f t="shared" si="0"/>
        <v/>
      </c>
      <c r="C38" s="24" t="str">
        <f t="shared" si="1"/>
        <v/>
      </c>
      <c r="D38" s="25"/>
      <c r="E38" s="26" t="s">
        <v>67</v>
      </c>
      <c r="F38" s="27" t="s">
        <v>23</v>
      </c>
      <c r="G38" s="28" t="s">
        <v>66</v>
      </c>
      <c r="I38" s="21" t="str">
        <f t="shared" ca="1" si="2"/>
        <v/>
      </c>
    </row>
    <row r="39" spans="1:9" ht="20.100000000000001" customHeight="1">
      <c r="A39" s="22">
        <f>DATEVALUE("06.12."&amp;$N$1)</f>
        <v>46727</v>
      </c>
      <c r="B39" s="23" t="str">
        <f t="shared" si="0"/>
        <v/>
      </c>
      <c r="C39" s="24" t="str">
        <f t="shared" si="1"/>
        <v/>
      </c>
      <c r="D39" s="25"/>
      <c r="E39" s="26" t="s">
        <v>68</v>
      </c>
      <c r="F39" s="27" t="s">
        <v>23</v>
      </c>
      <c r="G39" s="28" t="s">
        <v>66</v>
      </c>
      <c r="I39" s="21" t="str">
        <f t="shared" ca="1" si="2"/>
        <v/>
      </c>
    </row>
    <row r="40" spans="1:9" ht="20.100000000000001" customHeight="1">
      <c r="A40" s="22">
        <f>DATE($N$1,12,25)-WEEKDAY(DATE($N$1,12,25),2)-14</f>
        <v>46726</v>
      </c>
      <c r="B40" s="23" t="str">
        <f t="shared" si="0"/>
        <v/>
      </c>
      <c r="C40" s="24" t="str">
        <f t="shared" si="1"/>
        <v/>
      </c>
      <c r="D40" s="25"/>
      <c r="E40" s="26" t="s">
        <v>69</v>
      </c>
      <c r="F40" s="27" t="s">
        <v>23</v>
      </c>
      <c r="G40" s="28" t="s">
        <v>66</v>
      </c>
      <c r="I40" s="21" t="str">
        <f t="shared" ca="1" si="2"/>
        <v/>
      </c>
    </row>
    <row r="41" spans="1:9" ht="20.100000000000001" customHeight="1">
      <c r="A41" s="22">
        <f>DATE($N$1,12,25)-WEEKDAY(DATE($N$1,12,25),2)-7</f>
        <v>46733</v>
      </c>
      <c r="B41" s="23" t="str">
        <f t="shared" si="0"/>
        <v/>
      </c>
      <c r="C41" s="24" t="str">
        <f t="shared" si="1"/>
        <v/>
      </c>
      <c r="D41" s="25"/>
      <c r="E41" s="26" t="s">
        <v>70</v>
      </c>
      <c r="F41" s="27" t="s">
        <v>23</v>
      </c>
      <c r="G41" s="28" t="s">
        <v>66</v>
      </c>
      <c r="I41" s="21" t="str">
        <f t="shared" ca="1" si="2"/>
        <v/>
      </c>
    </row>
    <row r="42" spans="1:9" ht="20.100000000000001" customHeight="1">
      <c r="A42" s="22">
        <f>DATE($N$1,12,25)-WEEKDAY(DATE($N$1,12,25),2)</f>
        <v>46740</v>
      </c>
      <c r="B42" s="23" t="str">
        <f t="shared" si="0"/>
        <v/>
      </c>
      <c r="C42" s="24" t="str">
        <f t="shared" si="1"/>
        <v/>
      </c>
      <c r="D42" s="25"/>
      <c r="E42" s="26" t="s">
        <v>71</v>
      </c>
      <c r="F42" s="27" t="s">
        <v>23</v>
      </c>
      <c r="G42" s="28" t="s">
        <v>66</v>
      </c>
      <c r="I42" s="21" t="str">
        <f t="shared" ca="1" si="2"/>
        <v/>
      </c>
    </row>
    <row r="43" spans="1:9" ht="20.100000000000001" customHeight="1">
      <c r="A43" s="22">
        <f>DATEVALUE("24.12."&amp;$N$1)</f>
        <v>46745</v>
      </c>
      <c r="B43" s="23" t="str">
        <f t="shared" si="0"/>
        <v/>
      </c>
      <c r="C43" s="24" t="str">
        <f t="shared" si="1"/>
        <v/>
      </c>
      <c r="D43" s="25"/>
      <c r="E43" s="26" t="s">
        <v>72</v>
      </c>
      <c r="F43" s="27" t="s">
        <v>23</v>
      </c>
      <c r="G43" s="28" t="s">
        <v>66</v>
      </c>
      <c r="I43" s="21" t="str">
        <f t="shared" ca="1" si="2"/>
        <v/>
      </c>
    </row>
    <row r="44" spans="1:9" ht="20.100000000000001" customHeight="1">
      <c r="A44" s="22">
        <f>DATEVALUE("31.12."&amp;$N$1)</f>
        <v>46752</v>
      </c>
      <c r="B44" s="23" t="str">
        <f t="shared" si="0"/>
        <v/>
      </c>
      <c r="C44" s="24" t="str">
        <f t="shared" si="1"/>
        <v/>
      </c>
      <c r="D44" s="25"/>
      <c r="E44" s="26" t="s">
        <v>73</v>
      </c>
      <c r="F44" s="27" t="s">
        <v>23</v>
      </c>
      <c r="G44" s="28" t="s">
        <v>66</v>
      </c>
      <c r="I44" s="21" t="str">
        <f t="shared" ca="1" si="2"/>
        <v/>
      </c>
    </row>
    <row r="45" spans="1:9" ht="19.5">
      <c r="A45" s="31"/>
      <c r="B45" s="32" t="str">
        <f t="shared" si="0"/>
        <v/>
      </c>
      <c r="C45" s="33" t="str">
        <f t="shared" si="1"/>
        <v/>
      </c>
      <c r="D45" s="25"/>
      <c r="E45" s="29"/>
      <c r="F45" s="30"/>
      <c r="G45" s="28"/>
    </row>
    <row r="46" spans="1:9" ht="19.5">
      <c r="A46" s="31"/>
      <c r="B46" s="32" t="str">
        <f t="shared" si="0"/>
        <v/>
      </c>
      <c r="C46" s="33" t="str">
        <f t="shared" si="1"/>
        <v/>
      </c>
      <c r="D46" s="25"/>
      <c r="E46" s="29"/>
      <c r="F46" s="30"/>
      <c r="G46" s="28"/>
    </row>
    <row r="47" spans="1:9" ht="19.5">
      <c r="A47" s="31"/>
      <c r="B47" s="32" t="str">
        <f t="shared" si="0"/>
        <v/>
      </c>
      <c r="C47" s="33" t="str">
        <f t="shared" si="1"/>
        <v/>
      </c>
      <c r="D47" s="25"/>
      <c r="E47" s="29"/>
      <c r="F47" s="30"/>
      <c r="G47" s="28"/>
    </row>
    <row r="48" spans="1:9" ht="19.5">
      <c r="A48" s="31"/>
      <c r="B48" s="32" t="str">
        <f t="shared" si="0"/>
        <v/>
      </c>
      <c r="C48" s="33" t="str">
        <f t="shared" si="1"/>
        <v/>
      </c>
      <c r="D48" s="25"/>
      <c r="E48" s="29"/>
      <c r="F48" s="30"/>
      <c r="G48" s="28"/>
    </row>
    <row r="49" spans="1:7" ht="19.5">
      <c r="A49" s="31"/>
      <c r="B49" s="32" t="str">
        <f t="shared" si="0"/>
        <v/>
      </c>
      <c r="C49" s="33" t="str">
        <f t="shared" si="1"/>
        <v/>
      </c>
      <c r="D49" s="25"/>
      <c r="E49" s="29"/>
      <c r="F49" s="30"/>
      <c r="G49" s="28"/>
    </row>
    <row r="50" spans="1:7" ht="19.5">
      <c r="A50" s="31"/>
      <c r="B50" s="32" t="str">
        <f t="shared" si="0"/>
        <v/>
      </c>
      <c r="C50" s="33" t="str">
        <f t="shared" si="1"/>
        <v/>
      </c>
      <c r="D50" s="25"/>
      <c r="E50" s="29"/>
      <c r="F50" s="30"/>
      <c r="G50" s="28"/>
    </row>
    <row r="51" spans="1:7" ht="19.5">
      <c r="A51" s="34"/>
      <c r="B51" s="35" t="str">
        <f t="shared" si="0"/>
        <v/>
      </c>
      <c r="C51" s="36" t="str">
        <f t="shared" si="1"/>
        <v/>
      </c>
      <c r="D51" s="37"/>
      <c r="E51" s="38"/>
      <c r="F51" s="39"/>
      <c r="G51" s="40"/>
    </row>
  </sheetData>
  <sheetProtection algorithmName="SHA-512" hashValue="elHkZyRucVqM9gm7950UOK3qKaMpeDHjIN7FFDsdATbUd0BAATdgbg3XoJJJeCjyti5ulRCGjqUj3GWAWtIwMA==" saltValue="SXh21kyJ0JvntZ1DHiJn3A==" spinCount="100000" sheet="1" insertRows="0" selectLockedCells="1" autoFilter="0"/>
  <mergeCells count="2">
    <mergeCell ref="J1:K1"/>
    <mergeCell ref="S1:T1"/>
  </mergeCells>
  <conditionalFormatting sqref="A2:G51">
    <cfRule type="expression" dxfId="10" priority="1">
      <formula>AND(WEEKDAY($C2,2)&gt;5,A2&gt;0)</formula>
    </cfRule>
    <cfRule type="expression" dxfId="9" priority="2">
      <formula>IF($D2="x",$A2,"")</formula>
    </cfRule>
  </conditionalFormatting>
  <pageMargins left="0.42" right="0.13" top="0.39" bottom="0.27" header="0.31496062992125984" footer="0.31496062992125984"/>
  <pageSetup paperSize="9" scale="56" orientation="portrait" horizontalDpi="4294967293" verticalDpi="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JAN</vt:lpstr>
      <vt:lpstr>FEB</vt:lpstr>
      <vt:lpstr>MRZ</vt:lpstr>
      <vt:lpstr>APR</vt:lpstr>
      <vt:lpstr>MAI</vt:lpstr>
      <vt:lpstr>JUN</vt:lpstr>
      <vt:lpstr>JUL</vt:lpstr>
      <vt:lpstr>AUG</vt:lpstr>
      <vt:lpstr>SEP</vt:lpstr>
      <vt:lpstr>OKT</vt:lpstr>
      <vt:lpstr>NOV</vt:lpstr>
      <vt:lpstr>DEZ</vt:lpstr>
      <vt:lpstr>Feiertage</vt:lpstr>
      <vt:lpstr>APR!Druckbereich</vt:lpstr>
      <vt:lpstr>AUG!Druckbereich</vt:lpstr>
      <vt:lpstr>DEZ!Druckbereich</vt:lpstr>
      <vt:lpstr>FEB!Druckbereich</vt:lpstr>
      <vt:lpstr>JAN!Druckbereich</vt:lpstr>
      <vt:lpstr>JUL!Druckbereich</vt:lpstr>
      <vt:lpstr>JUN!Druckbereich</vt:lpstr>
      <vt:lpstr>MAI!Druckbereich</vt:lpstr>
      <vt:lpstr>MRZ!Druckbereich</vt:lpstr>
      <vt:lpstr>NOV!Druckbereich</vt:lpstr>
      <vt:lpstr>OKT!Druckbereich</vt:lpstr>
      <vt:lpstr>SEP!Druckbereich</vt:lpstr>
    </vt:vector>
  </TitlesOfParts>
  <Company>office-lernen.com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office-lernen.com</dc:creator>
  <cp:lastModifiedBy>office-lernen.com</cp:lastModifiedBy>
  <cp:lastPrinted>2025-11-22T10:09:02Z</cp:lastPrinted>
  <dcterms:created xsi:type="dcterms:W3CDTF">2023-10-02T08:20:44Z</dcterms:created>
  <dcterms:modified xsi:type="dcterms:W3CDTF">2026-09-18T17:01:23Z</dcterms:modified>
</cp:coreProperties>
</file>