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ropbox\Condivisi\OFFICE-LERNEN\Kalendervorlagen\Kalendervorlagen\2027\"/>
    </mc:Choice>
  </mc:AlternateContent>
  <xr:revisionPtr revIDLastSave="0" documentId="13_ncr:1_{2BE373C7-A344-478A-8733-C48275FEBBEC}" xr6:coauthVersionLast="47" xr6:coauthVersionMax="47" xr10:uidLastSave="{00000000-0000-0000-0000-000000000000}"/>
  <workbookProtection workbookAlgorithmName="SHA-512" workbookHashValue="gP4iFDriSgJAx2ch68s7BMFXjLHQlrS9n4I69N8yGziTjyy4hPgheYh9XWOrLqBZXtQcVJhw5pZVPwnvrmU6kQ==" workbookSaltValue="7BpoR0mgIakrR2SM2LDsOg==" workbookSpinCount="100000" lockStructure="1"/>
  <bookViews>
    <workbookView xWindow="-120" yWindow="-120" windowWidth="29040" windowHeight="15720" activeTab="4" xr2:uid="{56D66CF7-5B1D-44C6-84A1-8BB8571CED7A}"/>
  </bookViews>
  <sheets>
    <sheet name="JAN" sheetId="3" r:id="rId1"/>
    <sheet name="FEB" sheetId="35" r:id="rId2"/>
    <sheet name="MRZ" sheetId="36" r:id="rId3"/>
    <sheet name="APR" sheetId="37" r:id="rId4"/>
    <sheet name="MAI" sheetId="46" r:id="rId5"/>
    <sheet name="JUN" sheetId="39" r:id="rId6"/>
    <sheet name="JUL" sheetId="40" r:id="rId7"/>
    <sheet name="AUG" sheetId="41" r:id="rId8"/>
    <sheet name="SEP" sheetId="42" r:id="rId9"/>
    <sheet name="OKT" sheetId="43" r:id="rId10"/>
    <sheet name="NOV" sheetId="44" r:id="rId11"/>
    <sheet name="DEZ" sheetId="45" r:id="rId12"/>
    <sheet name="Feiertage" sheetId="23" state="hidden" r:id="rId13"/>
  </sheets>
  <definedNames>
    <definedName name="_xlnm._FilterDatabase" localSheetId="12" hidden="1">Feiertage!$I$3:$I$44</definedName>
    <definedName name="_xlnm.Print_Area" localSheetId="3">APR!$A$1:$I$40</definedName>
    <definedName name="_xlnm.Print_Area" localSheetId="7">AUG!$A$1:$I$47</definedName>
    <definedName name="_xlnm.Print_Area" localSheetId="11">DEZ!$A$1:$I$42</definedName>
    <definedName name="_xlnm.Print_Area" localSheetId="1">FEB!$A$1:$I$40</definedName>
    <definedName name="_xlnm.Print_Area" localSheetId="0">JAN!$A$1:$I$40</definedName>
    <definedName name="_xlnm.Print_Area" localSheetId="6">JUL!$A$1:$I$40</definedName>
    <definedName name="_xlnm.Print_Area" localSheetId="5">JUN!$A$1:$I$40</definedName>
    <definedName name="_xlnm.Print_Area" localSheetId="4">MAI!$A$1:$I$47</definedName>
    <definedName name="_xlnm.Print_Area" localSheetId="2">MRZ!$A$1:$I$42</definedName>
    <definedName name="_xlnm.Print_Area" localSheetId="10">NOV!$A$1:$I$47</definedName>
    <definedName name="_xlnm.Print_Area" localSheetId="9">OKT!$A$1:$I$40</definedName>
    <definedName name="_xlnm.Print_Area" localSheetId="8">SEP!$A$1:$I$41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" i="46" l="1"/>
  <c r="B39" i="46" s="1"/>
  <c r="C39" i="46" s="1"/>
  <c r="B24" i="46"/>
  <c r="C24" i="46" s="1"/>
  <c r="B17" i="46"/>
  <c r="C17" i="46" s="1"/>
  <c r="B16" i="46"/>
  <c r="C16" i="46" s="1"/>
  <c r="B10" i="46"/>
  <c r="C10" i="46" s="1"/>
  <c r="B9" i="46"/>
  <c r="C9" i="46" s="1"/>
  <c r="B38" i="46"/>
  <c r="C38" i="46" s="1"/>
  <c r="I1" i="46"/>
  <c r="G1" i="3"/>
  <c r="B6" i="3"/>
  <c r="B7" i="3"/>
  <c r="C51" i="23"/>
  <c r="B51" i="23"/>
  <c r="C50" i="23"/>
  <c r="B50" i="23"/>
  <c r="C49" i="23"/>
  <c r="B49" i="23"/>
  <c r="C48" i="23"/>
  <c r="B48" i="23"/>
  <c r="C47" i="23"/>
  <c r="B47" i="23"/>
  <c r="C46" i="23"/>
  <c r="B46" i="23"/>
  <c r="C45" i="23"/>
  <c r="B45" i="23"/>
  <c r="C44" i="23"/>
  <c r="B44" i="23"/>
  <c r="I44" i="23" s="1"/>
  <c r="A44" i="23"/>
  <c r="C43" i="23"/>
  <c r="B43" i="23"/>
  <c r="I43" i="23" s="1"/>
  <c r="A43" i="23"/>
  <c r="C42" i="23"/>
  <c r="B42" i="23"/>
  <c r="I42" i="23" s="1"/>
  <c r="A42" i="23"/>
  <c r="C41" i="23"/>
  <c r="B41" i="23"/>
  <c r="I41" i="23" s="1"/>
  <c r="A41" i="23"/>
  <c r="C40" i="23"/>
  <c r="B40" i="23"/>
  <c r="I40" i="23" s="1"/>
  <c r="A40" i="23"/>
  <c r="C39" i="23"/>
  <c r="B39" i="23"/>
  <c r="I39" i="23" s="1"/>
  <c r="A39" i="23"/>
  <c r="C38" i="23"/>
  <c r="B38" i="23"/>
  <c r="I38" i="23" s="1"/>
  <c r="A38" i="23"/>
  <c r="C37" i="23"/>
  <c r="B37" i="23"/>
  <c r="I37" i="23" s="1"/>
  <c r="A36" i="23"/>
  <c r="B36" i="23" s="1"/>
  <c r="I36" i="23" s="1"/>
  <c r="A35" i="23"/>
  <c r="C35" i="23" s="1"/>
  <c r="C34" i="23"/>
  <c r="B34" i="23"/>
  <c r="I34" i="23" s="1"/>
  <c r="A34" i="23"/>
  <c r="C33" i="23"/>
  <c r="B33" i="23"/>
  <c r="I33" i="23" s="1"/>
  <c r="A33" i="23"/>
  <c r="C32" i="23"/>
  <c r="B32" i="23"/>
  <c r="I32" i="23" s="1"/>
  <c r="A32" i="23"/>
  <c r="A31" i="23"/>
  <c r="C31" i="23" s="1"/>
  <c r="A30" i="23"/>
  <c r="B30" i="23" s="1"/>
  <c r="I30" i="23" s="1"/>
  <c r="A29" i="23"/>
  <c r="C29" i="23" s="1"/>
  <c r="C28" i="23"/>
  <c r="B28" i="23"/>
  <c r="I28" i="23" s="1"/>
  <c r="A28" i="23"/>
  <c r="C27" i="23"/>
  <c r="B27" i="23"/>
  <c r="I27" i="23" s="1"/>
  <c r="A27" i="23"/>
  <c r="C26" i="23"/>
  <c r="B26" i="23"/>
  <c r="I26" i="23" s="1"/>
  <c r="A26" i="23"/>
  <c r="C25" i="23"/>
  <c r="B25" i="23"/>
  <c r="I25" i="23" s="1"/>
  <c r="A25" i="23"/>
  <c r="C24" i="23"/>
  <c r="B24" i="23"/>
  <c r="I24" i="23" s="1"/>
  <c r="A24" i="23"/>
  <c r="C23" i="23"/>
  <c r="B23" i="23"/>
  <c r="I23" i="23" s="1"/>
  <c r="A23" i="23"/>
  <c r="C22" i="23"/>
  <c r="B22" i="23"/>
  <c r="I22" i="23" s="1"/>
  <c r="A22" i="23"/>
  <c r="C21" i="23"/>
  <c r="B21" i="23"/>
  <c r="I21" i="23" s="1"/>
  <c r="A21" i="23"/>
  <c r="C20" i="23"/>
  <c r="B20" i="23"/>
  <c r="I20" i="23" s="1"/>
  <c r="A20" i="23"/>
  <c r="C19" i="23"/>
  <c r="B19" i="23"/>
  <c r="I19" i="23" s="1"/>
  <c r="A19" i="23"/>
  <c r="C18" i="23"/>
  <c r="B18" i="23"/>
  <c r="I18" i="23" s="1"/>
  <c r="A18" i="23"/>
  <c r="C17" i="23"/>
  <c r="B17" i="23"/>
  <c r="I17" i="23" s="1"/>
  <c r="C13" i="23"/>
  <c r="B13" i="23"/>
  <c r="I13" i="23" s="1"/>
  <c r="A13" i="23"/>
  <c r="A12" i="23"/>
  <c r="B12" i="23" s="1"/>
  <c r="I12" i="23" s="1"/>
  <c r="C11" i="23"/>
  <c r="B11" i="23"/>
  <c r="I11" i="23" s="1"/>
  <c r="C10" i="23"/>
  <c r="B10" i="23"/>
  <c r="I10" i="23" s="1"/>
  <c r="A8" i="23"/>
  <c r="B8" i="23" s="1"/>
  <c r="I8" i="23" s="1"/>
  <c r="C6" i="23"/>
  <c r="B6" i="23"/>
  <c r="I6" i="23" s="1"/>
  <c r="A6" i="23"/>
  <c r="C5" i="23"/>
  <c r="B5" i="23"/>
  <c r="I5" i="23" s="1"/>
  <c r="A5" i="23"/>
  <c r="A4" i="23"/>
  <c r="B4" i="23" s="1"/>
  <c r="I4" i="23" s="1"/>
  <c r="C3" i="23"/>
  <c r="B3" i="23"/>
  <c r="I3" i="23" s="1"/>
  <c r="A3" i="23"/>
  <c r="A2" i="23"/>
  <c r="C2" i="23" s="1"/>
  <c r="P1" i="23"/>
  <c r="O1" i="23"/>
  <c r="A37" i="23" s="1"/>
  <c r="G1" i="46" l="1"/>
  <c r="A11" i="23"/>
  <c r="B31" i="46"/>
  <c r="C31" i="46" s="1"/>
  <c r="B32" i="46"/>
  <c r="A32" i="46" s="1"/>
  <c r="B18" i="46"/>
  <c r="A39" i="46"/>
  <c r="B25" i="46"/>
  <c r="B5" i="46"/>
  <c r="C5" i="46" s="1"/>
  <c r="B35" i="46"/>
  <c r="C35" i="46" s="1"/>
  <c r="B11" i="46"/>
  <c r="B41" i="46"/>
  <c r="C41" i="46" s="1"/>
  <c r="B13" i="46"/>
  <c r="C13" i="46" s="1"/>
  <c r="B28" i="46"/>
  <c r="C28" i="46" s="1"/>
  <c r="B43" i="46"/>
  <c r="C43" i="46" s="1"/>
  <c r="C32" i="46"/>
  <c r="B26" i="46"/>
  <c r="C26" i="46" s="1"/>
  <c r="B12" i="46"/>
  <c r="C12" i="46" s="1"/>
  <c r="B6" i="46"/>
  <c r="C6" i="46" s="1"/>
  <c r="B21" i="46"/>
  <c r="C21" i="46" s="1"/>
  <c r="B36" i="46"/>
  <c r="C36" i="46" s="1"/>
  <c r="B40" i="46"/>
  <c r="C40" i="46" s="1"/>
  <c r="B29" i="46"/>
  <c r="C29" i="46" s="1"/>
  <c r="B44" i="46"/>
  <c r="C44" i="46" s="1"/>
  <c r="B33" i="46"/>
  <c r="C33" i="46" s="1"/>
  <c r="B4" i="46"/>
  <c r="B34" i="46"/>
  <c r="C34" i="46" s="1"/>
  <c r="B27" i="46"/>
  <c r="C27" i="46" s="1"/>
  <c r="B42" i="46"/>
  <c r="C42" i="46" s="1"/>
  <c r="B20" i="46"/>
  <c r="C20" i="46" s="1"/>
  <c r="B7" i="46"/>
  <c r="C7" i="46" s="1"/>
  <c r="B22" i="46"/>
  <c r="C22" i="46" s="1"/>
  <c r="B37" i="46"/>
  <c r="C37" i="46" s="1"/>
  <c r="B45" i="46"/>
  <c r="C45" i="46" s="1"/>
  <c r="B19" i="46"/>
  <c r="C19" i="46" s="1"/>
  <c r="B14" i="46"/>
  <c r="C14" i="46" s="1"/>
  <c r="B15" i="46"/>
  <c r="C15" i="46" s="1"/>
  <c r="B30" i="46"/>
  <c r="C30" i="46" s="1"/>
  <c r="B8" i="46"/>
  <c r="C8" i="46" s="1"/>
  <c r="B23" i="46"/>
  <c r="C23" i="46" s="1"/>
  <c r="A7" i="23"/>
  <c r="C7" i="23" s="1"/>
  <c r="A9" i="23"/>
  <c r="C9" i="23" s="1"/>
  <c r="A14" i="23"/>
  <c r="B14" i="23" s="1"/>
  <c r="I14" i="23" s="1"/>
  <c r="A15" i="23"/>
  <c r="C15" i="23" s="1"/>
  <c r="A10" i="23"/>
  <c r="A16" i="23"/>
  <c r="B16" i="23" s="1"/>
  <c r="I16" i="23" s="1"/>
  <c r="A17" i="23"/>
  <c r="B2" i="23"/>
  <c r="C4" i="23"/>
  <c r="C8" i="23"/>
  <c r="C12" i="23"/>
  <c r="C30" i="23"/>
  <c r="C36" i="23"/>
  <c r="B15" i="23"/>
  <c r="I15" i="23" s="1"/>
  <c r="B29" i="23"/>
  <c r="I29" i="23" s="1"/>
  <c r="B31" i="23"/>
  <c r="I31" i="23" s="1"/>
  <c r="B35" i="23"/>
  <c r="I35" i="23" s="1"/>
  <c r="B4" i="3"/>
  <c r="B25" i="3"/>
  <c r="C25" i="3" s="1"/>
  <c r="B32" i="3"/>
  <c r="A32" i="3" s="1"/>
  <c r="B11" i="3"/>
  <c r="C11" i="3" s="1"/>
  <c r="B18" i="3"/>
  <c r="C18" i="3" s="1"/>
  <c r="R2" i="45"/>
  <c r="R2" i="35"/>
  <c r="G1" i="35" s="1"/>
  <c r="R2" i="36"/>
  <c r="G1" i="36" s="1"/>
  <c r="R2" i="37"/>
  <c r="G1" i="37" s="1"/>
  <c r="R2" i="39"/>
  <c r="R2" i="40"/>
  <c r="B38" i="40"/>
  <c r="C38" i="40" s="1"/>
  <c r="R2" i="41"/>
  <c r="R2" i="43"/>
  <c r="R2" i="44"/>
  <c r="R2" i="42"/>
  <c r="B16" i="3"/>
  <c r="C16" i="3" s="1"/>
  <c r="C7" i="3"/>
  <c r="B19" i="3"/>
  <c r="C19" i="3" s="1"/>
  <c r="B31" i="3"/>
  <c r="C31" i="3" s="1"/>
  <c r="B9" i="3"/>
  <c r="C9" i="3" s="1"/>
  <c r="B21" i="3"/>
  <c r="C21" i="3" s="1"/>
  <c r="B33" i="3"/>
  <c r="C33" i="3" s="1"/>
  <c r="B28" i="3"/>
  <c r="C28" i="3" s="1"/>
  <c r="B10" i="3"/>
  <c r="C10" i="3" s="1"/>
  <c r="B22" i="3"/>
  <c r="C22" i="3" s="1"/>
  <c r="B35" i="3"/>
  <c r="C35" i="3" s="1"/>
  <c r="C6" i="3"/>
  <c r="B8" i="3"/>
  <c r="C8" i="3" s="1"/>
  <c r="B23" i="3"/>
  <c r="C23" i="3" s="1"/>
  <c r="B36" i="3"/>
  <c r="C36" i="3" s="1"/>
  <c r="B12" i="3"/>
  <c r="C12" i="3" s="1"/>
  <c r="B24" i="3"/>
  <c r="C24" i="3" s="1"/>
  <c r="B37" i="3"/>
  <c r="C37" i="3" s="1"/>
  <c r="B17" i="3"/>
  <c r="C17" i="3" s="1"/>
  <c r="B30" i="3"/>
  <c r="C30" i="3" s="1"/>
  <c r="B13" i="3"/>
  <c r="C13" i="3" s="1"/>
  <c r="B38" i="3"/>
  <c r="C38" i="3" s="1"/>
  <c r="B14" i="3"/>
  <c r="C14" i="3" s="1"/>
  <c r="B26" i="3"/>
  <c r="C26" i="3" s="1"/>
  <c r="B5" i="3"/>
  <c r="C5" i="3" s="1"/>
  <c r="B29" i="3"/>
  <c r="C29" i="3" s="1"/>
  <c r="B20" i="3"/>
  <c r="C20" i="3" s="1"/>
  <c r="B34" i="3"/>
  <c r="C34" i="3" s="1"/>
  <c r="B15" i="3"/>
  <c r="C15" i="3" s="1"/>
  <c r="B27" i="3"/>
  <c r="C27" i="3" s="1"/>
  <c r="I1" i="3"/>
  <c r="B6" i="42" l="1"/>
  <c r="C6" i="42" s="1"/>
  <c r="G1" i="42"/>
  <c r="B18" i="45"/>
  <c r="G1" i="45"/>
  <c r="B30" i="45"/>
  <c r="C30" i="45" s="1"/>
  <c r="B15" i="41"/>
  <c r="C15" i="41" s="1"/>
  <c r="G1" i="41"/>
  <c r="B30" i="43"/>
  <c r="C30" i="43" s="1"/>
  <c r="G1" i="43"/>
  <c r="B25" i="35"/>
  <c r="A25" i="35" s="1"/>
  <c r="B29" i="44"/>
  <c r="C29" i="44" s="1"/>
  <c r="G1" i="44"/>
  <c r="B4" i="40"/>
  <c r="A4" i="40" s="1"/>
  <c r="G1" i="40"/>
  <c r="B21" i="39"/>
  <c r="C21" i="39" s="1"/>
  <c r="G1" i="39"/>
  <c r="B26" i="39"/>
  <c r="C26" i="39" s="1"/>
  <c r="B7" i="23"/>
  <c r="I7" i="23" s="1"/>
  <c r="B20" i="37"/>
  <c r="C20" i="37" s="1"/>
  <c r="B27" i="36"/>
  <c r="C27" i="36" s="1"/>
  <c r="B23" i="43"/>
  <c r="C23" i="43" s="1"/>
  <c r="B21" i="41"/>
  <c r="C21" i="41" s="1"/>
  <c r="B22" i="36"/>
  <c r="C22" i="36" s="1"/>
  <c r="B26" i="42"/>
  <c r="C26" i="42" s="1"/>
  <c r="B15" i="40"/>
  <c r="C15" i="40" s="1"/>
  <c r="B36" i="42"/>
  <c r="C36" i="42" s="1"/>
  <c r="I1" i="40"/>
  <c r="B12" i="36"/>
  <c r="C12" i="36" s="1"/>
  <c r="B16" i="43"/>
  <c r="C16" i="43" s="1"/>
  <c r="B35" i="37"/>
  <c r="C35" i="37" s="1"/>
  <c r="B7" i="37"/>
  <c r="C7" i="37" s="1"/>
  <c r="B12" i="41"/>
  <c r="C12" i="41" s="1"/>
  <c r="B5" i="36"/>
  <c r="C5" i="36" s="1"/>
  <c r="B34" i="36"/>
  <c r="C34" i="36" s="1"/>
  <c r="B8" i="40"/>
  <c r="C8" i="40" s="1"/>
  <c r="B38" i="42"/>
  <c r="C38" i="42" s="1"/>
  <c r="B12" i="40"/>
  <c r="C12" i="40" s="1"/>
  <c r="B8" i="42"/>
  <c r="C8" i="42" s="1"/>
  <c r="B8" i="45"/>
  <c r="C8" i="45" s="1"/>
  <c r="B27" i="42"/>
  <c r="C27" i="42" s="1"/>
  <c r="B20" i="45"/>
  <c r="C20" i="45" s="1"/>
  <c r="B30" i="37"/>
  <c r="C30" i="37" s="1"/>
  <c r="B24" i="42"/>
  <c r="C24" i="42" s="1"/>
  <c r="C16" i="23"/>
  <c r="B36" i="44"/>
  <c r="C36" i="44" s="1"/>
  <c r="B37" i="39"/>
  <c r="C37" i="39" s="1"/>
  <c r="B38" i="45"/>
  <c r="C38" i="45" s="1"/>
  <c r="C14" i="23"/>
  <c r="C11" i="46"/>
  <c r="A11" i="46"/>
  <c r="A4" i="46"/>
  <c r="C4" i="46"/>
  <c r="A25" i="46"/>
  <c r="C25" i="46"/>
  <c r="C18" i="46"/>
  <c r="A18" i="46"/>
  <c r="B29" i="41"/>
  <c r="C29" i="41" s="1"/>
  <c r="B9" i="40"/>
  <c r="C9" i="40" s="1"/>
  <c r="B32" i="36"/>
  <c r="A32" i="36" s="1"/>
  <c r="B25" i="36"/>
  <c r="C25" i="36" s="1"/>
  <c r="B39" i="36"/>
  <c r="B40" i="36"/>
  <c r="C40" i="36" s="1"/>
  <c r="B38" i="36"/>
  <c r="C38" i="36" s="1"/>
  <c r="B33" i="36"/>
  <c r="C33" i="36" s="1"/>
  <c r="B30" i="36"/>
  <c r="C30" i="36" s="1"/>
  <c r="B7" i="40"/>
  <c r="C7" i="40" s="1"/>
  <c r="B27" i="41"/>
  <c r="C27" i="41" s="1"/>
  <c r="B6" i="40"/>
  <c r="C6" i="40" s="1"/>
  <c r="B7" i="36"/>
  <c r="C7" i="36" s="1"/>
  <c r="B19" i="36"/>
  <c r="C19" i="36" s="1"/>
  <c r="B18" i="36"/>
  <c r="A18" i="36" s="1"/>
  <c r="B36" i="40"/>
  <c r="C36" i="40" s="1"/>
  <c r="B20" i="41"/>
  <c r="C20" i="41" s="1"/>
  <c r="B5" i="41"/>
  <c r="C5" i="41" s="1"/>
  <c r="B16" i="41"/>
  <c r="C16" i="41" s="1"/>
  <c r="B5" i="40"/>
  <c r="C5" i="40" s="1"/>
  <c r="B6" i="36"/>
  <c r="C6" i="36" s="1"/>
  <c r="B18" i="35"/>
  <c r="C18" i="35" s="1"/>
  <c r="B10" i="35"/>
  <c r="C10" i="35" s="1"/>
  <c r="B25" i="44"/>
  <c r="C25" i="44" s="1"/>
  <c r="B45" i="44"/>
  <c r="C45" i="44" s="1"/>
  <c r="B44" i="44"/>
  <c r="C44" i="44" s="1"/>
  <c r="B43" i="44"/>
  <c r="C43" i="44" s="1"/>
  <c r="B42" i="44"/>
  <c r="C42" i="44" s="1"/>
  <c r="B41" i="44"/>
  <c r="C41" i="44" s="1"/>
  <c r="B40" i="44"/>
  <c r="C40" i="44" s="1"/>
  <c r="B39" i="44"/>
  <c r="B22" i="40"/>
  <c r="C22" i="40" s="1"/>
  <c r="B6" i="37"/>
  <c r="C6" i="37" s="1"/>
  <c r="B28" i="36"/>
  <c r="C28" i="36" s="1"/>
  <c r="B29" i="35"/>
  <c r="C29" i="35" s="1"/>
  <c r="B9" i="36"/>
  <c r="C9" i="36" s="1"/>
  <c r="B21" i="44"/>
  <c r="C21" i="44" s="1"/>
  <c r="B15" i="37"/>
  <c r="C15" i="37" s="1"/>
  <c r="B26" i="36"/>
  <c r="C26" i="36" s="1"/>
  <c r="B16" i="35"/>
  <c r="C16" i="35" s="1"/>
  <c r="B10" i="41"/>
  <c r="C10" i="41" s="1"/>
  <c r="B45" i="41"/>
  <c r="C45" i="41" s="1"/>
  <c r="B44" i="41"/>
  <c r="C44" i="41" s="1"/>
  <c r="B43" i="41"/>
  <c r="C43" i="41" s="1"/>
  <c r="B32" i="41"/>
  <c r="A32" i="41" s="1"/>
  <c r="B42" i="41"/>
  <c r="C42" i="41" s="1"/>
  <c r="B41" i="41"/>
  <c r="C41" i="41" s="1"/>
  <c r="B40" i="41"/>
  <c r="C40" i="41" s="1"/>
  <c r="B39" i="41"/>
  <c r="B19" i="40"/>
  <c r="C19" i="40" s="1"/>
  <c r="B8" i="36"/>
  <c r="C8" i="36" s="1"/>
  <c r="I1" i="41"/>
  <c r="B30" i="40"/>
  <c r="C30" i="40" s="1"/>
  <c r="B10" i="40"/>
  <c r="C10" i="40" s="1"/>
  <c r="B20" i="42"/>
  <c r="C20" i="42" s="1"/>
  <c r="B34" i="44"/>
  <c r="C34" i="44" s="1"/>
  <c r="B34" i="40"/>
  <c r="C34" i="40" s="1"/>
  <c r="B36" i="37"/>
  <c r="C36" i="37" s="1"/>
  <c r="B20" i="36"/>
  <c r="C20" i="36" s="1"/>
  <c r="B28" i="35"/>
  <c r="C28" i="35" s="1"/>
  <c r="B6" i="41"/>
  <c r="C6" i="41" s="1"/>
  <c r="B34" i="42"/>
  <c r="C34" i="42" s="1"/>
  <c r="B19" i="42"/>
  <c r="C19" i="42" s="1"/>
  <c r="B8" i="44"/>
  <c r="C8" i="44" s="1"/>
  <c r="B17" i="42"/>
  <c r="C17" i="42" s="1"/>
  <c r="B37" i="42"/>
  <c r="C37" i="42" s="1"/>
  <c r="B9" i="44"/>
  <c r="C9" i="44" s="1"/>
  <c r="B23" i="41"/>
  <c r="C23" i="41" s="1"/>
  <c r="B26" i="40"/>
  <c r="C26" i="40" s="1"/>
  <c r="B23" i="37"/>
  <c r="C23" i="37" s="1"/>
  <c r="B14" i="36"/>
  <c r="C14" i="36" s="1"/>
  <c r="B28" i="40"/>
  <c r="C28" i="40" s="1"/>
  <c r="B7" i="41"/>
  <c r="C7" i="41" s="1"/>
  <c r="B13" i="40"/>
  <c r="C13" i="40" s="1"/>
  <c r="B24" i="40"/>
  <c r="C24" i="40" s="1"/>
  <c r="B38" i="44"/>
  <c r="C38" i="44" s="1"/>
  <c r="B31" i="40"/>
  <c r="C31" i="40" s="1"/>
  <c r="B36" i="41"/>
  <c r="C36" i="41" s="1"/>
  <c r="B17" i="37"/>
  <c r="C17" i="37" s="1"/>
  <c r="B17" i="36"/>
  <c r="C17" i="36" s="1"/>
  <c r="B15" i="42"/>
  <c r="C15" i="42" s="1"/>
  <c r="B17" i="43"/>
  <c r="C17" i="43" s="1"/>
  <c r="B13" i="41"/>
  <c r="C13" i="41" s="1"/>
  <c r="B35" i="40"/>
  <c r="C35" i="40" s="1"/>
  <c r="B24" i="39"/>
  <c r="C24" i="39" s="1"/>
  <c r="B16" i="37"/>
  <c r="C16" i="37" s="1"/>
  <c r="B36" i="36"/>
  <c r="C36" i="36" s="1"/>
  <c r="B28" i="45"/>
  <c r="C28" i="45" s="1"/>
  <c r="B9" i="23"/>
  <c r="I9" i="23" s="1"/>
  <c r="A11" i="3"/>
  <c r="C4" i="3"/>
  <c r="A4" i="3"/>
  <c r="B33" i="43"/>
  <c r="C33" i="43" s="1"/>
  <c r="B15" i="39"/>
  <c r="C15" i="39" s="1"/>
  <c r="B34" i="35"/>
  <c r="C34" i="35" s="1"/>
  <c r="B22" i="39"/>
  <c r="C22" i="39" s="1"/>
  <c r="B38" i="37"/>
  <c r="C38" i="37" s="1"/>
  <c r="B21" i="37"/>
  <c r="C21" i="37" s="1"/>
  <c r="B26" i="35"/>
  <c r="C26" i="35" s="1"/>
  <c r="B27" i="35"/>
  <c r="C27" i="35" s="1"/>
  <c r="B33" i="45"/>
  <c r="C33" i="45" s="1"/>
  <c r="B4" i="45"/>
  <c r="A4" i="45" s="1"/>
  <c r="B24" i="35"/>
  <c r="C24" i="35" s="1"/>
  <c r="B18" i="44"/>
  <c r="A18" i="44" s="1"/>
  <c r="B18" i="40"/>
  <c r="A18" i="40" s="1"/>
  <c r="B13" i="43"/>
  <c r="C13" i="43" s="1"/>
  <c r="B6" i="39"/>
  <c r="C6" i="39" s="1"/>
  <c r="B10" i="39"/>
  <c r="C10" i="39" s="1"/>
  <c r="B27" i="45"/>
  <c r="C27" i="45" s="1"/>
  <c r="B11" i="35"/>
  <c r="A11" i="35" s="1"/>
  <c r="B18" i="43"/>
  <c r="A18" i="43" s="1"/>
  <c r="B27" i="44"/>
  <c r="C27" i="44" s="1"/>
  <c r="B12" i="43"/>
  <c r="C12" i="43" s="1"/>
  <c r="B35" i="39"/>
  <c r="C35" i="39" s="1"/>
  <c r="B23" i="39"/>
  <c r="C23" i="39" s="1"/>
  <c r="B13" i="37"/>
  <c r="C13" i="37" s="1"/>
  <c r="B35" i="35"/>
  <c r="C35" i="35" s="1"/>
  <c r="B7" i="45"/>
  <c r="C7" i="45" s="1"/>
  <c r="B25" i="37"/>
  <c r="A25" i="37" s="1"/>
  <c r="B26" i="43"/>
  <c r="C26" i="43" s="1"/>
  <c r="B20" i="43"/>
  <c r="C20" i="43" s="1"/>
  <c r="B31" i="44"/>
  <c r="C31" i="44" s="1"/>
  <c r="B8" i="43"/>
  <c r="C8" i="43" s="1"/>
  <c r="B28" i="43"/>
  <c r="C28" i="43" s="1"/>
  <c r="B9" i="41"/>
  <c r="C9" i="41" s="1"/>
  <c r="B23" i="40"/>
  <c r="C23" i="40" s="1"/>
  <c r="B20" i="40"/>
  <c r="C20" i="40" s="1"/>
  <c r="B28" i="37"/>
  <c r="C28" i="37" s="1"/>
  <c r="B29" i="37"/>
  <c r="C29" i="37" s="1"/>
  <c r="B16" i="36"/>
  <c r="C16" i="36" s="1"/>
  <c r="B35" i="36"/>
  <c r="C35" i="36" s="1"/>
  <c r="B26" i="45"/>
  <c r="C26" i="45" s="1"/>
  <c r="A18" i="3"/>
  <c r="B4" i="35"/>
  <c r="A4" i="35" s="1"/>
  <c r="B15" i="43"/>
  <c r="C15" i="43" s="1"/>
  <c r="B11" i="39"/>
  <c r="C11" i="39" s="1"/>
  <c r="B30" i="39"/>
  <c r="C30" i="39" s="1"/>
  <c r="B18" i="39"/>
  <c r="B39" i="39"/>
  <c r="B32" i="39"/>
  <c r="A32" i="39" s="1"/>
  <c r="B25" i="39"/>
  <c r="A25" i="39" s="1"/>
  <c r="B33" i="39"/>
  <c r="C33" i="39" s="1"/>
  <c r="B38" i="39"/>
  <c r="C38" i="39" s="1"/>
  <c r="B10" i="44"/>
  <c r="C10" i="44" s="1"/>
  <c r="B19" i="43"/>
  <c r="C19" i="43" s="1"/>
  <c r="B29" i="43"/>
  <c r="C29" i="43" s="1"/>
  <c r="B8" i="41"/>
  <c r="C8" i="41" s="1"/>
  <c r="B12" i="39"/>
  <c r="C12" i="39" s="1"/>
  <c r="I1" i="37"/>
  <c r="B8" i="37"/>
  <c r="C8" i="37" s="1"/>
  <c r="B10" i="36"/>
  <c r="C10" i="36" s="1"/>
  <c r="B15" i="36"/>
  <c r="C15" i="36" s="1"/>
  <c r="B23" i="36"/>
  <c r="C23" i="36" s="1"/>
  <c r="B5" i="35"/>
  <c r="C5" i="35" s="1"/>
  <c r="B15" i="45"/>
  <c r="C15" i="45" s="1"/>
  <c r="B4" i="36"/>
  <c r="A4" i="36" s="1"/>
  <c r="B9" i="43"/>
  <c r="C9" i="43" s="1"/>
  <c r="B7" i="44"/>
  <c r="C7" i="44" s="1"/>
  <c r="B35" i="43"/>
  <c r="C35" i="43" s="1"/>
  <c r="B37" i="41"/>
  <c r="C37" i="41" s="1"/>
  <c r="B9" i="39"/>
  <c r="C9" i="39" s="1"/>
  <c r="B27" i="37"/>
  <c r="C27" i="37" s="1"/>
  <c r="B22" i="37"/>
  <c r="C22" i="37" s="1"/>
  <c r="B37" i="36"/>
  <c r="C37" i="36" s="1"/>
  <c r="B21" i="36"/>
  <c r="C21" i="36" s="1"/>
  <c r="B21" i="35"/>
  <c r="C21" i="35" s="1"/>
  <c r="B16" i="45"/>
  <c r="C16" i="45" s="1"/>
  <c r="B11" i="40"/>
  <c r="A11" i="40" s="1"/>
  <c r="B12" i="44"/>
  <c r="C12" i="44" s="1"/>
  <c r="B6" i="43"/>
  <c r="C6" i="43" s="1"/>
  <c r="B17" i="35"/>
  <c r="C17" i="35" s="1"/>
  <c r="C32" i="3"/>
  <c r="C18" i="45"/>
  <c r="A18" i="45"/>
  <c r="A18" i="39"/>
  <c r="C18" i="39"/>
  <c r="B4" i="42"/>
  <c r="B18" i="42"/>
  <c r="B28" i="42"/>
  <c r="C28" i="42" s="1"/>
  <c r="B22" i="42"/>
  <c r="C22" i="42" s="1"/>
  <c r="B21" i="42"/>
  <c r="C21" i="42" s="1"/>
  <c r="B30" i="42"/>
  <c r="C30" i="42" s="1"/>
  <c r="I1" i="42"/>
  <c r="B9" i="42"/>
  <c r="C9" i="42" s="1"/>
  <c r="B25" i="42"/>
  <c r="B29" i="42"/>
  <c r="C29" i="42" s="1"/>
  <c r="B10" i="42"/>
  <c r="C10" i="42" s="1"/>
  <c r="B14" i="42"/>
  <c r="C14" i="42" s="1"/>
  <c r="B5" i="42"/>
  <c r="C5" i="42" s="1"/>
  <c r="B11" i="42"/>
  <c r="B39" i="42"/>
  <c r="C39" i="42" s="1"/>
  <c r="B35" i="42"/>
  <c r="C35" i="42" s="1"/>
  <c r="B13" i="42"/>
  <c r="C13" i="42" s="1"/>
  <c r="B23" i="42"/>
  <c r="C23" i="42" s="1"/>
  <c r="B33" i="42"/>
  <c r="C33" i="42" s="1"/>
  <c r="B12" i="42"/>
  <c r="C12" i="42" s="1"/>
  <c r="B32" i="42"/>
  <c r="B16" i="42"/>
  <c r="C16" i="42" s="1"/>
  <c r="B31" i="42"/>
  <c r="C31" i="42" s="1"/>
  <c r="B7" i="42"/>
  <c r="C7" i="42" s="1"/>
  <c r="B15" i="44"/>
  <c r="C15" i="44" s="1"/>
  <c r="B22" i="44"/>
  <c r="C22" i="44" s="1"/>
  <c r="B13" i="44"/>
  <c r="C13" i="44" s="1"/>
  <c r="B14" i="43"/>
  <c r="C14" i="43" s="1"/>
  <c r="B8" i="39"/>
  <c r="C8" i="39" s="1"/>
  <c r="I1" i="39"/>
  <c r="B31" i="39"/>
  <c r="C31" i="39" s="1"/>
  <c r="B20" i="39"/>
  <c r="C20" i="39" s="1"/>
  <c r="B8" i="35"/>
  <c r="C8" i="35" s="1"/>
  <c r="B36" i="35"/>
  <c r="C36" i="35" s="1"/>
  <c r="B12" i="35"/>
  <c r="C12" i="35" s="1"/>
  <c r="B30" i="35"/>
  <c r="C30" i="35" s="1"/>
  <c r="B21" i="45"/>
  <c r="C21" i="45" s="1"/>
  <c r="I1" i="45"/>
  <c r="A25" i="3"/>
  <c r="B26" i="44"/>
  <c r="C26" i="44" s="1"/>
  <c r="B6" i="44"/>
  <c r="C6" i="44" s="1"/>
  <c r="B20" i="44"/>
  <c r="C20" i="44" s="1"/>
  <c r="B19" i="44"/>
  <c r="C19" i="44" s="1"/>
  <c r="B38" i="43"/>
  <c r="C38" i="43" s="1"/>
  <c r="B19" i="41"/>
  <c r="C19" i="41" s="1"/>
  <c r="B31" i="41"/>
  <c r="C31" i="41" s="1"/>
  <c r="B34" i="41"/>
  <c r="C34" i="41" s="1"/>
  <c r="B33" i="41"/>
  <c r="C33" i="41" s="1"/>
  <c r="B19" i="39"/>
  <c r="C19" i="39" s="1"/>
  <c r="B28" i="39"/>
  <c r="C28" i="39" s="1"/>
  <c r="B27" i="39"/>
  <c r="C27" i="39" s="1"/>
  <c r="B36" i="39"/>
  <c r="C36" i="39" s="1"/>
  <c r="B14" i="37"/>
  <c r="C14" i="37" s="1"/>
  <c r="B26" i="37"/>
  <c r="C26" i="37" s="1"/>
  <c r="I1" i="35"/>
  <c r="B33" i="35"/>
  <c r="C33" i="35" s="1"/>
  <c r="B19" i="35"/>
  <c r="C19" i="35" s="1"/>
  <c r="B13" i="35"/>
  <c r="C13" i="35" s="1"/>
  <c r="B35" i="45"/>
  <c r="C35" i="45" s="1"/>
  <c r="B5" i="45"/>
  <c r="C5" i="45" s="1"/>
  <c r="B4" i="39"/>
  <c r="B32" i="45"/>
  <c r="B32" i="43"/>
  <c r="B4" i="37"/>
  <c r="B32" i="35"/>
  <c r="B32" i="44"/>
  <c r="B4" i="43"/>
  <c r="B25" i="43"/>
  <c r="B25" i="45"/>
  <c r="A25" i="45" s="1"/>
  <c r="B11" i="45"/>
  <c r="B34" i="45"/>
  <c r="C34" i="45" s="1"/>
  <c r="B29" i="45"/>
  <c r="C29" i="45" s="1"/>
  <c r="B10" i="45"/>
  <c r="C10" i="45" s="1"/>
  <c r="B17" i="44"/>
  <c r="C17" i="44" s="1"/>
  <c r="I1" i="44"/>
  <c r="B33" i="44"/>
  <c r="C33" i="44" s="1"/>
  <c r="B28" i="41"/>
  <c r="C28" i="41" s="1"/>
  <c r="B38" i="41"/>
  <c r="C38" i="41" s="1"/>
  <c r="B35" i="41"/>
  <c r="C35" i="41" s="1"/>
  <c r="B22" i="41"/>
  <c r="C22" i="41" s="1"/>
  <c r="B7" i="39"/>
  <c r="C7" i="39" s="1"/>
  <c r="B17" i="39"/>
  <c r="C17" i="39" s="1"/>
  <c r="B16" i="39"/>
  <c r="C16" i="39" s="1"/>
  <c r="B13" i="39"/>
  <c r="C13" i="39" s="1"/>
  <c r="B9" i="37"/>
  <c r="C9" i="37" s="1"/>
  <c r="B31" i="37"/>
  <c r="C31" i="37" s="1"/>
  <c r="B22" i="35"/>
  <c r="C22" i="35" s="1"/>
  <c r="B20" i="35"/>
  <c r="C20" i="35" s="1"/>
  <c r="B6" i="35"/>
  <c r="C6" i="35" s="1"/>
  <c r="B37" i="35"/>
  <c r="C37" i="35" s="1"/>
  <c r="B40" i="45"/>
  <c r="C40" i="45" s="1"/>
  <c r="B14" i="45"/>
  <c r="C14" i="45" s="1"/>
  <c r="B14" i="44"/>
  <c r="C14" i="44" s="1"/>
  <c r="B37" i="44"/>
  <c r="C37" i="44" s="1"/>
  <c r="B5" i="44"/>
  <c r="C5" i="44" s="1"/>
  <c r="B21" i="43"/>
  <c r="C21" i="43" s="1"/>
  <c r="B36" i="43"/>
  <c r="C36" i="43" s="1"/>
  <c r="B34" i="43"/>
  <c r="C34" i="43" s="1"/>
  <c r="B27" i="43"/>
  <c r="C27" i="43" s="1"/>
  <c r="B24" i="43"/>
  <c r="C24" i="43" s="1"/>
  <c r="B30" i="41"/>
  <c r="C30" i="41" s="1"/>
  <c r="B14" i="41"/>
  <c r="C14" i="41" s="1"/>
  <c r="B17" i="40"/>
  <c r="C17" i="40" s="1"/>
  <c r="B27" i="40"/>
  <c r="C27" i="40" s="1"/>
  <c r="B16" i="40"/>
  <c r="C16" i="40" s="1"/>
  <c r="B33" i="40"/>
  <c r="C33" i="40" s="1"/>
  <c r="B14" i="39"/>
  <c r="C14" i="39" s="1"/>
  <c r="B33" i="37"/>
  <c r="C33" i="37" s="1"/>
  <c r="B12" i="37"/>
  <c r="C12" i="37" s="1"/>
  <c r="B5" i="37"/>
  <c r="C5" i="37" s="1"/>
  <c r="B19" i="37"/>
  <c r="C19" i="37" s="1"/>
  <c r="B31" i="36"/>
  <c r="C31" i="36" s="1"/>
  <c r="I1" i="36"/>
  <c r="B13" i="36"/>
  <c r="C13" i="36" s="1"/>
  <c r="B15" i="35"/>
  <c r="C15" i="35" s="1"/>
  <c r="B36" i="45"/>
  <c r="C36" i="45" s="1"/>
  <c r="B19" i="45"/>
  <c r="C19" i="45" s="1"/>
  <c r="B6" i="45"/>
  <c r="C6" i="45" s="1"/>
  <c r="B22" i="45"/>
  <c r="C22" i="45" s="1"/>
  <c r="B25" i="41"/>
  <c r="B39" i="45"/>
  <c r="B11" i="43"/>
  <c r="B18" i="41"/>
  <c r="B18" i="37"/>
  <c r="B4" i="41"/>
  <c r="B11" i="41"/>
  <c r="B25" i="40"/>
  <c r="B32" i="40"/>
  <c r="B11" i="36"/>
  <c r="B32" i="37"/>
  <c r="B28" i="44"/>
  <c r="C28" i="44" s="1"/>
  <c r="B22" i="43"/>
  <c r="C22" i="43" s="1"/>
  <c r="B10" i="43"/>
  <c r="C10" i="43" s="1"/>
  <c r="B31" i="43"/>
  <c r="C31" i="43" s="1"/>
  <c r="B16" i="44"/>
  <c r="C16" i="44" s="1"/>
  <c r="B24" i="44"/>
  <c r="C24" i="44" s="1"/>
  <c r="B23" i="44"/>
  <c r="C23" i="44" s="1"/>
  <c r="B17" i="41"/>
  <c r="C17" i="41" s="1"/>
  <c r="B26" i="41"/>
  <c r="C26" i="41" s="1"/>
  <c r="B24" i="41"/>
  <c r="C24" i="41" s="1"/>
  <c r="B29" i="39"/>
  <c r="C29" i="39" s="1"/>
  <c r="B5" i="39"/>
  <c r="C5" i="39" s="1"/>
  <c r="B34" i="39"/>
  <c r="C34" i="39" s="1"/>
  <c r="B10" i="37"/>
  <c r="C10" i="37" s="1"/>
  <c r="B37" i="37"/>
  <c r="C37" i="37" s="1"/>
  <c r="B9" i="35"/>
  <c r="C9" i="35" s="1"/>
  <c r="B7" i="35"/>
  <c r="C7" i="35" s="1"/>
  <c r="B14" i="35"/>
  <c r="C14" i="35" s="1"/>
  <c r="B38" i="35"/>
  <c r="C38" i="35" s="1"/>
  <c r="B37" i="45"/>
  <c r="C37" i="45" s="1"/>
  <c r="B9" i="45"/>
  <c r="C9" i="45" s="1"/>
  <c r="B31" i="35"/>
  <c r="C31" i="35" s="1"/>
  <c r="B24" i="45"/>
  <c r="C24" i="45" s="1"/>
  <c r="B31" i="45"/>
  <c r="C31" i="45" s="1"/>
  <c r="B17" i="45"/>
  <c r="C17" i="45" s="1"/>
  <c r="C18" i="36"/>
  <c r="B11" i="37"/>
  <c r="B30" i="44"/>
  <c r="C30" i="44" s="1"/>
  <c r="B35" i="44"/>
  <c r="C35" i="44" s="1"/>
  <c r="B37" i="43"/>
  <c r="C37" i="43" s="1"/>
  <c r="B7" i="43"/>
  <c r="C7" i="43" s="1"/>
  <c r="B5" i="43"/>
  <c r="C5" i="43" s="1"/>
  <c r="I1" i="43"/>
  <c r="B29" i="40"/>
  <c r="C29" i="40" s="1"/>
  <c r="B14" i="40"/>
  <c r="C14" i="40" s="1"/>
  <c r="B21" i="40"/>
  <c r="C21" i="40" s="1"/>
  <c r="B37" i="40"/>
  <c r="C37" i="40" s="1"/>
  <c r="B24" i="37"/>
  <c r="C24" i="37" s="1"/>
  <c r="B34" i="37"/>
  <c r="C34" i="37" s="1"/>
  <c r="B29" i="36"/>
  <c r="C29" i="36" s="1"/>
  <c r="B24" i="36"/>
  <c r="C24" i="36" s="1"/>
  <c r="B23" i="35"/>
  <c r="C23" i="35" s="1"/>
  <c r="B12" i="45"/>
  <c r="C12" i="45" s="1"/>
  <c r="B23" i="45"/>
  <c r="C23" i="45" s="1"/>
  <c r="B13" i="45"/>
  <c r="C13" i="45" s="1"/>
  <c r="B11" i="44"/>
  <c r="B4" i="44"/>
  <c r="C11" i="35" l="1"/>
  <c r="C11" i="40"/>
  <c r="C25" i="35"/>
  <c r="A11" i="39"/>
  <c r="C4" i="40"/>
  <c r="C32" i="36"/>
  <c r="C18" i="40"/>
  <c r="A25" i="44"/>
  <c r="A25" i="36"/>
  <c r="A18" i="35"/>
  <c r="C39" i="41"/>
  <c r="A39" i="41"/>
  <c r="C39" i="44"/>
  <c r="A39" i="44"/>
  <c r="C25" i="37"/>
  <c r="C18" i="44"/>
  <c r="C25" i="39"/>
  <c r="C4" i="35"/>
  <c r="C18" i="43"/>
  <c r="C4" i="45"/>
  <c r="C39" i="39"/>
  <c r="A39" i="39"/>
  <c r="C4" i="36"/>
  <c r="A25" i="41"/>
  <c r="C25" i="41"/>
  <c r="A11" i="45"/>
  <c r="C11" i="45"/>
  <c r="A32" i="42"/>
  <c r="C32" i="42"/>
  <c r="A25" i="42"/>
  <c r="C25" i="42"/>
  <c r="A4" i="44"/>
  <c r="C4" i="44"/>
  <c r="A11" i="36"/>
  <c r="C11" i="36"/>
  <c r="A25" i="43"/>
  <c r="C25" i="43"/>
  <c r="C11" i="44"/>
  <c r="A11" i="44"/>
  <c r="C11" i="37"/>
  <c r="A11" i="37"/>
  <c r="A32" i="40"/>
  <c r="C32" i="40"/>
  <c r="A4" i="43"/>
  <c r="C4" i="43"/>
  <c r="A32" i="37"/>
  <c r="C32" i="37"/>
  <c r="C25" i="45"/>
  <c r="C32" i="39"/>
  <c r="A25" i="40"/>
  <c r="C25" i="40"/>
  <c r="A32" i="44"/>
  <c r="C32" i="44"/>
  <c r="A4" i="37"/>
  <c r="C4" i="37"/>
  <c r="C32" i="41"/>
  <c r="A32" i="35"/>
  <c r="C32" i="35"/>
  <c r="A4" i="41"/>
  <c r="C4" i="41"/>
  <c r="A18" i="41"/>
  <c r="C18" i="41"/>
  <c r="A32" i="43"/>
  <c r="C32" i="43"/>
  <c r="A11" i="42"/>
  <c r="C11" i="42"/>
  <c r="C18" i="42"/>
  <c r="A18" i="42"/>
  <c r="A11" i="41"/>
  <c r="C11" i="41"/>
  <c r="A18" i="37"/>
  <c r="C18" i="37"/>
  <c r="A11" i="43"/>
  <c r="C11" i="43"/>
  <c r="C4" i="42"/>
  <c r="A4" i="42"/>
  <c r="A32" i="45"/>
  <c r="C32" i="45"/>
  <c r="C39" i="45"/>
  <c r="A39" i="45"/>
  <c r="A4" i="39"/>
  <c r="C4" i="39"/>
  <c r="C39" i="36"/>
  <c r="A39" i="3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Ramel</author>
    <author>Memic Sejla</author>
  </authors>
  <commentList>
    <comment ref="D1" authorId="0" shapeId="0" xr:uid="{053FF79B-9A7F-45A3-A0D1-49D470897372}">
      <text>
        <r>
          <rPr>
            <sz val="9"/>
            <color indexed="81"/>
            <rFont val="Century Gothic"/>
            <family val="2"/>
          </rPr>
          <t xml:space="preserve">Ein </t>
        </r>
        <r>
          <rPr>
            <b/>
            <sz val="11"/>
            <color indexed="81"/>
            <rFont val="Century Gothic"/>
            <family val="2"/>
          </rPr>
          <t>x</t>
        </r>
        <r>
          <rPr>
            <sz val="9"/>
            <color indexed="81"/>
            <rFont val="Century Gothic"/>
            <family val="2"/>
          </rPr>
          <t xml:space="preserve"> eingeben, um Feiertage zu markieren.
Markierte Feiertage mit einem x werden automatisch in Deinstplaner mit Farbe Gelb hervorgehoben.</t>
        </r>
      </text>
    </comment>
    <comment ref="E20" authorId="1" shapeId="0" xr:uid="{75097AA8-6DD0-489A-8A4E-AFACAB0A324C}">
      <text>
        <r>
          <rPr>
            <sz val="11"/>
            <color indexed="81"/>
            <rFont val="Century Gothic"/>
            <family val="2"/>
          </rPr>
          <t>Es handelt sich nur auf den Stadtgebiet der schwäbischen Stadt um einen gesetzlichen Feiertag.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<sst xmlns="http://schemas.openxmlformats.org/spreadsheetml/2006/main" count="185" uniqueCount="66">
  <si>
    <t>Jahr</t>
  </si>
  <si>
    <t>Monat</t>
  </si>
  <si>
    <t>KW</t>
  </si>
  <si>
    <t>Datum</t>
  </si>
  <si>
    <t>Tag</t>
  </si>
  <si>
    <t>Feiertag?</t>
  </si>
  <si>
    <t>Bezeihnung</t>
  </si>
  <si>
    <t>Land</t>
  </si>
  <si>
    <t>Gesetz.?</t>
  </si>
  <si>
    <t>So.</t>
  </si>
  <si>
    <t>Feiertag 
am Sonntag</t>
  </si>
  <si>
    <t>X</t>
  </si>
  <si>
    <t>Markierter 
Feiertag</t>
  </si>
  <si>
    <t>x</t>
  </si>
  <si>
    <t>Neujahr</t>
  </si>
  <si>
    <t>DE / AT / CH</t>
  </si>
  <si>
    <t>Ja</t>
  </si>
  <si>
    <t>Berchtoldstag</t>
  </si>
  <si>
    <t>CH</t>
  </si>
  <si>
    <t>Helige 3 Könige</t>
  </si>
  <si>
    <t>Internationaler Frauentag</t>
  </si>
  <si>
    <t>DE</t>
  </si>
  <si>
    <t>St. Josef</t>
  </si>
  <si>
    <t>Karfreitag</t>
  </si>
  <si>
    <t>DE / CH</t>
  </si>
  <si>
    <t>Ostersonntag</t>
  </si>
  <si>
    <t>Ostermontag</t>
  </si>
  <si>
    <t>DE / AT</t>
  </si>
  <si>
    <t>Näfelser Fahrt</t>
  </si>
  <si>
    <t>Sechseläuten</t>
  </si>
  <si>
    <t>Tag der Arbeit</t>
  </si>
  <si>
    <t>Staatsfeiertag</t>
  </si>
  <si>
    <t>AT</t>
  </si>
  <si>
    <t>Christi Himmelfahrt</t>
  </si>
  <si>
    <t>Pfingstsonntag</t>
  </si>
  <si>
    <t>Pfingstmontag</t>
  </si>
  <si>
    <t>Fronleichnam</t>
  </si>
  <si>
    <t>Peter und Paul</t>
  </si>
  <si>
    <t>Nationalfeiertag  CH</t>
  </si>
  <si>
    <t>Augsburger Friedensfest</t>
  </si>
  <si>
    <t>Mariä Himmelfahrt</t>
  </si>
  <si>
    <t>Genfer Bettag</t>
  </si>
  <si>
    <t>Knabenschiessen</t>
  </si>
  <si>
    <t>Eidgenössischer Dank-, Buss- und Bettag</t>
  </si>
  <si>
    <t>Weltkindertag</t>
  </si>
  <si>
    <t>Mauritiustag</t>
  </si>
  <si>
    <t>St. Niklaus von Flüe</t>
  </si>
  <si>
    <t>St. Leodegar</t>
  </si>
  <si>
    <t>Tag der deutschen Einheit</t>
  </si>
  <si>
    <t>Nationalfeiertag (AT)</t>
  </si>
  <si>
    <t>Reformationstag</t>
  </si>
  <si>
    <t>Allerheiligen</t>
  </si>
  <si>
    <t>Buß- und Bettag</t>
  </si>
  <si>
    <t>Mariä Empfängnis</t>
  </si>
  <si>
    <t>CH / AT</t>
  </si>
  <si>
    <t>1. Weihnachtstag</t>
  </si>
  <si>
    <t>2. Weihnachtstag</t>
  </si>
  <si>
    <t>Karsamstag</t>
  </si>
  <si>
    <t>Nein</t>
  </si>
  <si>
    <t>1. Advent</t>
  </si>
  <si>
    <t>Nikolaus</t>
  </si>
  <si>
    <t>2. Advent</t>
  </si>
  <si>
    <t>3. Advent</t>
  </si>
  <si>
    <t>4. Advent</t>
  </si>
  <si>
    <t>Heiligabend</t>
  </si>
  <si>
    <t>Silvester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</si>
</sst>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"/>
    <numFmt numFmtId="165" formatCode="mmmm"/>
    <numFmt numFmtId="166" formatCode="yyyy"/>
    <numFmt numFmtId="167" formatCode="ddd/"/>
  </numFmts>
  <fonts count="3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Abadi"/>
      <family val="2"/>
    </font>
    <font>
      <sz val="10"/>
      <color theme="1"/>
      <name val="Abadi"/>
      <family val="2"/>
    </font>
    <font>
      <sz val="14"/>
      <color theme="1"/>
      <name val="Abadi Extra Light"/>
      <family val="2"/>
    </font>
    <font>
      <sz val="14"/>
      <color theme="4" tint="-0.249977111117893"/>
      <name val="Abadi"/>
      <family val="2"/>
    </font>
    <font>
      <sz val="14"/>
      <color rgb="FFC00000"/>
      <name val="Abadi"/>
      <family val="2"/>
    </font>
    <font>
      <sz val="18"/>
      <color theme="1"/>
      <name val="Abadi"/>
      <family val="2"/>
    </font>
    <font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color rgb="FFC00000"/>
      <name val="Calibri"/>
      <family val="2"/>
      <scheme val="minor"/>
    </font>
    <font>
      <sz val="14"/>
      <color theme="1"/>
      <name val="Calibri"/>
      <family val="2"/>
    </font>
    <font>
      <b/>
      <sz val="14"/>
      <color theme="0"/>
      <name val="Century Gothic"/>
      <family val="2"/>
    </font>
    <font>
      <b/>
      <sz val="11"/>
      <color theme="1" tint="0.249977111117893"/>
      <name val="Century Gothic"/>
      <family val="2"/>
    </font>
    <font>
      <b/>
      <sz val="16"/>
      <color theme="0"/>
      <name val="Century Gothic"/>
      <family val="2"/>
    </font>
    <font>
      <sz val="11"/>
      <color theme="1" tint="0.249977111117893"/>
      <name val="Century Gothic"/>
      <family val="2"/>
    </font>
    <font>
      <sz val="16"/>
      <color theme="1" tint="0.249977111117893"/>
      <name val="Century Gothic"/>
      <family val="2"/>
    </font>
    <font>
      <sz val="9"/>
      <color indexed="81"/>
      <name val="Century Gothic"/>
      <family val="2"/>
    </font>
    <font>
      <b/>
      <sz val="11"/>
      <color indexed="81"/>
      <name val="Century Gothic"/>
      <family val="2"/>
    </font>
    <font>
      <sz val="11"/>
      <color indexed="81"/>
      <name val="Century Gothic"/>
      <family val="2"/>
    </font>
    <font>
      <sz val="9"/>
      <color indexed="81"/>
      <name val="Segoe UI"/>
      <family val="2"/>
    </font>
    <font>
      <b/>
      <sz val="28"/>
      <color theme="4" tint="0.39997558519241921"/>
      <name val="Abadi Extra Light"/>
      <family val="2"/>
    </font>
    <font>
      <sz val="20"/>
      <color theme="4" tint="0.39997558519241921"/>
      <name val="Abadi"/>
      <family val="2"/>
    </font>
    <font>
      <sz val="16"/>
      <color theme="1"/>
      <name val="Abadi Extra Light"/>
      <family val="2"/>
    </font>
    <font>
      <sz val="11"/>
      <name val="Calibri"/>
      <family val="2"/>
      <scheme val="minor"/>
    </font>
    <font>
      <sz val="16"/>
      <name val="Abadi Extra Light"/>
      <family val="2"/>
    </font>
    <font>
      <sz val="11"/>
      <color theme="1"/>
      <name val="Abadi Extra Light"/>
      <family val="2"/>
    </font>
    <font>
      <sz val="24"/>
      <color theme="3" tint="-0.249977111117893"/>
      <name val="Abadi"/>
      <family val="2"/>
    </font>
    <font>
      <sz val="10"/>
      <color rgb="FFFF0000"/>
      <name val="Abadi"/>
      <family val="2"/>
    </font>
    <font>
      <sz val="11"/>
      <color rgb="FFFF0000"/>
      <name val="Calibri"/>
      <family val="2"/>
    </font>
    <font>
      <sz val="24"/>
      <color rgb="FF333F4F"/>
      <name val="Abad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78ACA2"/>
        <bgColor indexed="64"/>
      </patternFill>
    </fill>
    <fill>
      <patternFill patternType="solid">
        <fgColor rgb="FFFBE7E5"/>
        <bgColor indexed="64"/>
      </patternFill>
    </fill>
    <fill>
      <patternFill patternType="solid">
        <fgColor rgb="FFFFF9E7"/>
        <bgColor indexed="64"/>
      </patternFill>
    </fill>
    <fill>
      <patternFill patternType="solid">
        <fgColor rgb="FFF5F9FD"/>
        <bgColor indexed="64"/>
      </patternFill>
    </fill>
  </fills>
  <borders count="62">
    <border>
      <left/>
      <right/>
      <top/>
      <bottom/>
      <diagonal/>
    </border>
    <border>
      <left style="thin">
        <color rgb="FFABD1CB"/>
      </left>
      <right style="thick">
        <color theme="0"/>
      </right>
      <top style="thin">
        <color rgb="FFABD1CB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rgb="FFABD1CB"/>
      </top>
      <bottom style="thick">
        <color theme="0"/>
      </bottom>
      <diagonal/>
    </border>
    <border>
      <left style="thick">
        <color theme="0"/>
      </left>
      <right style="thin">
        <color rgb="FFABD1CB"/>
      </right>
      <top style="thin">
        <color rgb="FFABD1CB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rgb="FFABD1CB"/>
      </left>
      <right style="thick">
        <color theme="0"/>
      </right>
      <top/>
      <bottom style="thin">
        <color rgb="FF78ACA2"/>
      </bottom>
      <diagonal/>
    </border>
    <border>
      <left style="thick">
        <color theme="0"/>
      </left>
      <right style="thick">
        <color theme="0"/>
      </right>
      <top/>
      <bottom style="thin">
        <color rgb="FF78ACA2"/>
      </bottom>
      <diagonal/>
    </border>
    <border>
      <left style="thick">
        <color theme="0"/>
      </left>
      <right style="thin">
        <color rgb="FFABD1CB"/>
      </right>
      <top/>
      <bottom style="thin">
        <color rgb="FF78ACA2"/>
      </bottom>
      <diagonal/>
    </border>
    <border>
      <left/>
      <right style="thick">
        <color theme="0"/>
      </right>
      <top/>
      <bottom style="thin">
        <color rgb="FF78ACA2"/>
      </bottom>
      <diagonal/>
    </border>
    <border>
      <left style="thin">
        <color rgb="FFABD1CB"/>
      </left>
      <right style="thick">
        <color theme="0"/>
      </right>
      <top style="thin">
        <color rgb="FF78ACA2"/>
      </top>
      <bottom style="thin">
        <color rgb="FF78ACA2"/>
      </bottom>
      <diagonal/>
    </border>
    <border>
      <left style="thick">
        <color theme="0"/>
      </left>
      <right style="thick">
        <color theme="0"/>
      </right>
      <top style="thin">
        <color rgb="FF78ACA2"/>
      </top>
      <bottom style="thin">
        <color rgb="FF78ACA2"/>
      </bottom>
      <diagonal/>
    </border>
    <border>
      <left style="thick">
        <color theme="0"/>
      </left>
      <right style="thin">
        <color rgb="FFABD1CB"/>
      </right>
      <top style="thin">
        <color rgb="FF78ACA2"/>
      </top>
      <bottom style="thin">
        <color rgb="FF78ACA2"/>
      </bottom>
      <diagonal/>
    </border>
    <border>
      <left/>
      <right style="thick">
        <color theme="0"/>
      </right>
      <top style="thin">
        <color rgb="FF78ACA2"/>
      </top>
      <bottom style="thin">
        <color rgb="FF78ACA2"/>
      </bottom>
      <diagonal/>
    </border>
    <border>
      <left style="thin">
        <color rgb="FFABD1CB"/>
      </left>
      <right style="thick">
        <color theme="0"/>
      </right>
      <top style="thin">
        <color rgb="FF78ACA2"/>
      </top>
      <bottom style="thin">
        <color rgb="FFABD1CB"/>
      </bottom>
      <diagonal/>
    </border>
    <border>
      <left style="thick">
        <color theme="0"/>
      </left>
      <right style="thick">
        <color theme="0"/>
      </right>
      <top style="thin">
        <color rgb="FF78ACA2"/>
      </top>
      <bottom style="thin">
        <color rgb="FFABD1CB"/>
      </bottom>
      <diagonal/>
    </border>
    <border>
      <left style="thick">
        <color theme="0"/>
      </left>
      <right style="thin">
        <color rgb="FFABD1CB"/>
      </right>
      <top style="thin">
        <color rgb="FF78ACA2"/>
      </top>
      <bottom style="thin">
        <color rgb="FFABD1CB"/>
      </bottom>
      <diagonal/>
    </border>
    <border>
      <left/>
      <right style="thick">
        <color theme="0"/>
      </right>
      <top style="thin">
        <color rgb="FF78ACA2"/>
      </top>
      <bottom/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39997558519241921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double">
        <color theme="3" tint="0.39997558519241921"/>
      </bottom>
      <diagonal/>
    </border>
    <border>
      <left style="thin">
        <color theme="3" tint="0.59999389629810485"/>
      </left>
      <right style="thin">
        <color theme="3" tint="0.59999389629810485"/>
      </right>
      <top style="double">
        <color theme="3" tint="0.39997558519241921"/>
      </top>
      <bottom style="thin">
        <color theme="3" tint="0.59999389629810485"/>
      </bottom>
      <diagonal/>
    </border>
    <border>
      <left/>
      <right/>
      <top/>
      <bottom style="thin">
        <color theme="3" tint="0.59999389629810485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/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/>
      <diagonal/>
    </border>
    <border>
      <left/>
      <right/>
      <top style="thin">
        <color theme="3" tint="0.59999389629810485"/>
      </top>
      <bottom/>
      <diagonal/>
    </border>
    <border>
      <left/>
      <right style="thin">
        <color theme="3" tint="0.59999389629810485"/>
      </right>
      <top style="thin">
        <color theme="3" tint="0.59999389629810485"/>
      </top>
      <bottom/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59999389629810485"/>
      </left>
      <right style="thin">
        <color theme="3" tint="0.59999389629810485"/>
      </right>
      <top style="double">
        <color theme="3" tint="0.39997558519241921"/>
      </top>
      <bottom/>
      <diagonal/>
    </border>
    <border>
      <left style="thin">
        <color theme="3" tint="0.59999389629810485"/>
      </left>
      <right style="thin">
        <color theme="3" tint="0.59999389629810485"/>
      </right>
      <top/>
      <bottom/>
      <diagonal/>
    </border>
    <border>
      <left style="thin">
        <color theme="3" tint="0.59999389629810485"/>
      </left>
      <right style="thin">
        <color theme="3" tint="0.59999389629810485"/>
      </right>
      <top/>
      <bottom style="thin">
        <color theme="3" tint="0.39997558519241921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39997558519241921"/>
      </bottom>
      <diagonal/>
    </border>
    <border>
      <left/>
      <right/>
      <top style="thin">
        <color theme="3" tint="0.59999389629810485"/>
      </top>
      <bottom style="thin">
        <color theme="3" tint="0.39997558519241921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39997558519241921"/>
      </bottom>
      <diagonal/>
    </border>
    <border>
      <left style="thin">
        <color theme="3" tint="0.59999389629810485"/>
      </left>
      <right style="thin">
        <color theme="3" tint="0.59999389629810485"/>
      </right>
      <top style="double">
        <color theme="3" tint="0.39997558519241921"/>
      </top>
      <bottom style="thin">
        <color theme="3" tint="0.39997558519241921"/>
      </bottom>
      <diagonal/>
    </border>
    <border>
      <left/>
      <right/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59999389629810485"/>
      </right>
      <top style="thin">
        <color theme="3" tint="0.39997558519241921"/>
      </top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39997558519241921"/>
      </top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3" tint="0.39997558519241921"/>
      </right>
      <top style="thin">
        <color theme="3" tint="0.39997558519241921"/>
      </top>
      <bottom style="thin">
        <color theme="3" tint="0.59999389629810485"/>
      </bottom>
      <diagonal/>
    </border>
    <border>
      <left style="thin">
        <color theme="3" tint="0.39997558519241921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3" tint="0.39997558519241921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39997558519241921"/>
      </left>
      <right style="thin">
        <color theme="3" tint="0.59999389629810485"/>
      </right>
      <top style="thin">
        <color theme="3" tint="0.59999389629810485"/>
      </top>
      <bottom style="double">
        <color theme="3" tint="0.39997558519241921"/>
      </bottom>
      <diagonal/>
    </border>
    <border>
      <left style="thin">
        <color theme="3" tint="0.59999389629810485"/>
      </left>
      <right style="thin">
        <color theme="3" tint="0.39997558519241921"/>
      </right>
      <top style="thin">
        <color theme="3" tint="0.59999389629810485"/>
      </top>
      <bottom style="double">
        <color theme="3" tint="0.39997558519241921"/>
      </bottom>
      <diagonal/>
    </border>
    <border>
      <left style="thin">
        <color theme="3" tint="0.39997558519241921"/>
      </left>
      <right style="thin">
        <color theme="3" tint="0.59999389629810485"/>
      </right>
      <top style="double">
        <color theme="3" tint="0.39997558519241921"/>
      </top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3" tint="0.39997558519241921"/>
      </right>
      <top/>
      <bottom style="thin">
        <color theme="3" tint="0.59999389629810485"/>
      </bottom>
      <diagonal/>
    </border>
    <border>
      <left style="thin">
        <color theme="3" tint="0.39997558519241921"/>
      </left>
      <right style="thin">
        <color theme="3" tint="0.59999389629810485"/>
      </right>
      <top style="thin">
        <color theme="3" tint="0.59999389629810485"/>
      </top>
      <bottom style="thin">
        <color theme="3" tint="0.39997558519241921"/>
      </bottom>
      <diagonal/>
    </border>
    <border>
      <left style="thin">
        <color theme="3" tint="0.59999389629810485"/>
      </left>
      <right style="thin">
        <color theme="3" tint="0.39997558519241921"/>
      </right>
      <top style="thin">
        <color theme="3" tint="0.59999389629810485"/>
      </top>
      <bottom style="thin">
        <color theme="3" tint="0.39997558519241921"/>
      </bottom>
      <diagonal/>
    </border>
    <border>
      <left style="thin">
        <color theme="3" tint="0.59999389629810485"/>
      </left>
      <right style="thin">
        <color theme="3" tint="0.39997558519241921"/>
      </right>
      <top style="double">
        <color theme="3" tint="0.39997558519241921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double">
        <color theme="3" tint="0.39997558519241921"/>
      </top>
      <bottom/>
      <diagonal/>
    </border>
    <border>
      <left/>
      <right style="thin">
        <color theme="3" tint="0.59999389629810485"/>
      </right>
      <top/>
      <bottom/>
      <diagonal/>
    </border>
    <border>
      <left/>
      <right style="thin">
        <color theme="3" tint="0.59999389629810485"/>
      </right>
      <top/>
      <bottom style="double">
        <color theme="3" tint="0.39997558519241921"/>
      </bottom>
      <diagonal/>
    </border>
    <border>
      <left/>
      <right style="thin">
        <color theme="3" tint="0.59999389629810485"/>
      </right>
      <top style="double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59999389629810485"/>
      </right>
      <top style="double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59999389629810485"/>
      </right>
      <top/>
      <bottom/>
      <diagonal/>
    </border>
    <border>
      <left style="thin">
        <color theme="3" tint="0.39997558519241921"/>
      </left>
      <right style="thin">
        <color theme="3" tint="0.59999389629810485"/>
      </right>
      <top/>
      <bottom style="double">
        <color theme="3" tint="0.39997558519241921"/>
      </bottom>
      <diagonal/>
    </border>
    <border>
      <left style="thin">
        <color theme="3" tint="0.59999389629810485"/>
      </left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59999389629810485"/>
      </right>
      <top/>
      <bottom style="thin">
        <color theme="3" tint="0.39997558519241921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double">
        <color theme="3" tint="0.59999389629810485"/>
      </bottom>
      <diagonal/>
    </border>
  </borders>
  <cellStyleXfs count="2">
    <xf numFmtId="0" fontId="0" fillId="0" borderId="0"/>
    <xf numFmtId="0" fontId="8" fillId="0" borderId="0"/>
  </cellStyleXfs>
  <cellXfs count="173">
    <xf numFmtId="0" fontId="0" fillId="0" borderId="0" xfId="0"/>
    <xf numFmtId="0" fontId="12" fillId="4" borderId="1" xfId="1" applyFont="1" applyFill="1" applyBorder="1" applyAlignment="1">
      <alignment horizontal="center" vertical="center"/>
    </xf>
    <xf numFmtId="0" fontId="12" fillId="4" borderId="2" xfId="1" applyFont="1" applyFill="1" applyBorder="1" applyAlignment="1">
      <alignment horizontal="center" vertical="center"/>
    </xf>
    <xf numFmtId="0" fontId="12" fillId="4" borderId="2" xfId="1" applyFont="1" applyFill="1" applyBorder="1" applyAlignment="1" applyProtection="1">
      <alignment horizontal="center" vertical="center"/>
      <protection locked="0"/>
    </xf>
    <xf numFmtId="0" fontId="12" fillId="4" borderId="3" xfId="1" applyFont="1" applyFill="1" applyBorder="1" applyAlignment="1" applyProtection="1">
      <alignment horizontal="center" vertical="center"/>
      <protection locked="0"/>
    </xf>
    <xf numFmtId="0" fontId="12" fillId="4" borderId="4" xfId="1" applyFont="1" applyFill="1" applyBorder="1" applyAlignment="1" applyProtection="1">
      <alignment horizontal="center" vertical="center"/>
      <protection locked="0"/>
    </xf>
    <xf numFmtId="0" fontId="13" fillId="0" borderId="0" xfId="1" applyFont="1"/>
    <xf numFmtId="0" fontId="14" fillId="4" borderId="0" xfId="1" applyFont="1" applyFill="1" applyAlignment="1">
      <alignment horizontal="center" vertical="center"/>
    </xf>
    <xf numFmtId="0" fontId="13" fillId="0" borderId="0" xfId="1" applyFont="1" applyAlignment="1">
      <alignment horizontal="center" vertical="center"/>
    </xf>
    <xf numFmtId="14" fontId="13" fillId="0" borderId="0" xfId="1" applyNumberFormat="1" applyFont="1" applyAlignment="1">
      <alignment horizontal="center" vertical="center"/>
    </xf>
    <xf numFmtId="14" fontId="15" fillId="0" borderId="5" xfId="1" quotePrefix="1" applyNumberFormat="1" applyFont="1" applyBorder="1" applyAlignment="1">
      <alignment horizontal="center" vertical="center"/>
    </xf>
    <xf numFmtId="14" fontId="15" fillId="0" borderId="6" xfId="1" applyNumberFormat="1" applyFont="1" applyBorder="1" applyAlignment="1">
      <alignment horizontal="center" vertical="center"/>
    </xf>
    <xf numFmtId="167" fontId="15" fillId="0" borderId="6" xfId="1" applyNumberFormat="1" applyFont="1" applyBorder="1" applyAlignment="1">
      <alignment horizontal="left" vertical="center"/>
    </xf>
    <xf numFmtId="0" fontId="16" fillId="0" borderId="6" xfId="1" applyFont="1" applyBorder="1" applyAlignment="1" applyProtection="1">
      <alignment horizontal="center" vertical="center"/>
      <protection locked="0"/>
    </xf>
    <xf numFmtId="49" fontId="15" fillId="0" borderId="6" xfId="1" applyNumberFormat="1" applyFont="1" applyBorder="1" applyAlignment="1" applyProtection="1">
      <alignment vertical="center"/>
      <protection locked="0"/>
    </xf>
    <xf numFmtId="49" fontId="15" fillId="0" borderId="7" xfId="1" applyNumberFormat="1" applyFont="1" applyBorder="1" applyAlignment="1" applyProtection="1">
      <alignment vertical="center"/>
      <protection locked="0"/>
    </xf>
    <xf numFmtId="0" fontId="15" fillId="0" borderId="8" xfId="1" applyFont="1" applyBorder="1" applyAlignment="1">
      <alignment horizontal="center" vertical="center"/>
    </xf>
    <xf numFmtId="0" fontId="15" fillId="0" borderId="0" xfId="1" applyFont="1"/>
    <xf numFmtId="14" fontId="15" fillId="0" borderId="9" xfId="1" quotePrefix="1" applyNumberFormat="1" applyFont="1" applyBorder="1" applyAlignment="1">
      <alignment horizontal="center" vertical="center"/>
    </xf>
    <xf numFmtId="14" fontId="15" fillId="0" borderId="10" xfId="1" applyNumberFormat="1" applyFont="1" applyBorder="1" applyAlignment="1">
      <alignment horizontal="center" vertical="center"/>
    </xf>
    <xf numFmtId="167" fontId="15" fillId="0" borderId="10" xfId="1" applyNumberFormat="1" applyFont="1" applyBorder="1" applyAlignment="1">
      <alignment horizontal="left" vertical="center"/>
    </xf>
    <xf numFmtId="0" fontId="16" fillId="0" borderId="10" xfId="1" applyFont="1" applyBorder="1" applyAlignment="1" applyProtection="1">
      <alignment horizontal="center" vertical="center"/>
      <protection locked="0"/>
    </xf>
    <xf numFmtId="49" fontId="15" fillId="0" borderId="10" xfId="1" applyNumberFormat="1" applyFont="1" applyBorder="1" applyAlignment="1" applyProtection="1">
      <alignment vertical="center"/>
      <protection locked="0"/>
    </xf>
    <xf numFmtId="49" fontId="15" fillId="0" borderId="11" xfId="1" applyNumberFormat="1" applyFont="1" applyBorder="1" applyAlignment="1" applyProtection="1">
      <alignment vertical="center"/>
      <protection locked="0"/>
    </xf>
    <xf numFmtId="0" fontId="15" fillId="0" borderId="12" xfId="1" applyFont="1" applyBorder="1" applyAlignment="1">
      <alignment horizontal="center" vertical="center"/>
    </xf>
    <xf numFmtId="0" fontId="15" fillId="0" borderId="10" xfId="1" applyFont="1" applyBorder="1" applyAlignment="1" applyProtection="1">
      <alignment vertical="center"/>
      <protection locked="0"/>
    </xf>
    <xf numFmtId="0" fontId="15" fillId="0" borderId="11" xfId="1" applyFont="1" applyBorder="1" applyAlignment="1" applyProtection="1">
      <alignment vertical="center"/>
      <protection locked="0"/>
    </xf>
    <xf numFmtId="14" fontId="15" fillId="0" borderId="9" xfId="1" applyNumberFormat="1" applyFont="1" applyBorder="1" applyAlignment="1" applyProtection="1">
      <alignment horizontal="center" vertical="center"/>
      <protection locked="0"/>
    </xf>
    <xf numFmtId="14" fontId="15" fillId="0" borderId="10" xfId="1" applyNumberFormat="1" applyFont="1" applyBorder="1" applyAlignment="1" applyProtection="1">
      <alignment horizontal="center" vertical="center"/>
      <protection locked="0"/>
    </xf>
    <xf numFmtId="167" fontId="15" fillId="0" borderId="10" xfId="1" applyNumberFormat="1" applyFont="1" applyBorder="1" applyAlignment="1" applyProtection="1">
      <alignment horizontal="left" vertical="center"/>
      <protection locked="0"/>
    </xf>
    <xf numFmtId="14" fontId="15" fillId="0" borderId="13" xfId="1" applyNumberFormat="1" applyFont="1" applyBorder="1" applyAlignment="1" applyProtection="1">
      <alignment horizontal="center" vertical="center"/>
      <protection locked="0"/>
    </xf>
    <xf numFmtId="14" fontId="15" fillId="0" borderId="14" xfId="1" applyNumberFormat="1" applyFont="1" applyBorder="1" applyAlignment="1" applyProtection="1">
      <alignment horizontal="center" vertical="center"/>
      <protection locked="0"/>
    </xf>
    <xf numFmtId="167" fontId="15" fillId="0" borderId="14" xfId="1" applyNumberFormat="1" applyFont="1" applyBorder="1" applyAlignment="1" applyProtection="1">
      <alignment horizontal="left" vertical="center"/>
      <protection locked="0"/>
    </xf>
    <xf numFmtId="0" fontId="16" fillId="0" borderId="14" xfId="1" applyFont="1" applyBorder="1" applyAlignment="1" applyProtection="1">
      <alignment horizontal="center" vertical="center"/>
      <protection locked="0"/>
    </xf>
    <xf numFmtId="0" fontId="15" fillId="0" borderId="14" xfId="1" applyFont="1" applyBorder="1" applyAlignment="1" applyProtection="1">
      <alignment vertical="center"/>
      <protection locked="0"/>
    </xf>
    <xf numFmtId="0" fontId="15" fillId="0" borderId="15" xfId="1" applyFont="1" applyBorder="1" applyAlignment="1" applyProtection="1">
      <alignment vertical="center"/>
      <protection locked="0"/>
    </xf>
    <xf numFmtId="0" fontId="15" fillId="0" borderId="16" xfId="1" applyFont="1" applyBorder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5" fillId="0" borderId="0" xfId="1" applyFont="1" applyAlignment="1">
      <alignment horizontal="left" vertical="center"/>
    </xf>
    <xf numFmtId="0" fontId="15" fillId="0" borderId="0" xfId="1" applyFont="1" applyAlignment="1" applyProtection="1">
      <alignment horizontal="center" vertical="center"/>
      <protection locked="0"/>
    </xf>
    <xf numFmtId="0" fontId="15" fillId="0" borderId="0" xfId="1" applyFont="1" applyProtection="1">
      <protection locked="0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164" fontId="8" fillId="0" borderId="0" xfId="0" applyNumberFormat="1" applyFont="1" applyAlignment="1" applyProtection="1">
      <alignment vertical="top"/>
      <protection locked="0"/>
    </xf>
    <xf numFmtId="164" fontId="9" fillId="0" borderId="0" xfId="0" applyNumberFormat="1" applyFont="1" applyAlignment="1" applyProtection="1">
      <alignment vertical="top"/>
      <protection locked="0"/>
    </xf>
    <xf numFmtId="164" fontId="10" fillId="0" borderId="0" xfId="0" applyNumberFormat="1" applyFont="1" applyAlignment="1" applyProtection="1">
      <alignment vertical="top"/>
      <protection locked="0"/>
    </xf>
    <xf numFmtId="164" fontId="4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horizontal="right" vertical="top"/>
    </xf>
    <xf numFmtId="164" fontId="6" fillId="0" borderId="0" xfId="0" applyNumberFormat="1" applyFont="1" applyAlignment="1">
      <alignment horizontal="right" vertical="top"/>
    </xf>
    <xf numFmtId="167" fontId="23" fillId="0" borderId="17" xfId="0" applyNumberFormat="1" applyFont="1" applyBorder="1" applyAlignment="1">
      <alignment horizontal="left" vertical="center" indent="1"/>
    </xf>
    <xf numFmtId="164" fontId="23" fillId="0" borderId="17" xfId="0" applyNumberFormat="1" applyFont="1" applyBorder="1" applyAlignment="1" applyProtection="1">
      <alignment horizontal="left" vertical="center" indent="1"/>
      <protection locked="0"/>
    </xf>
    <xf numFmtId="167" fontId="23" fillId="0" borderId="18" xfId="0" applyNumberFormat="1" applyFont="1" applyBorder="1" applyAlignment="1">
      <alignment horizontal="left" vertical="center" indent="1"/>
    </xf>
    <xf numFmtId="165" fontId="22" fillId="0" borderId="0" xfId="0" applyNumberFormat="1" applyFont="1" applyAlignment="1">
      <alignment vertical="center"/>
    </xf>
    <xf numFmtId="165" fontId="22" fillId="0" borderId="22" xfId="0" applyNumberFormat="1" applyFont="1" applyBorder="1" applyAlignment="1">
      <alignment vertical="center"/>
    </xf>
    <xf numFmtId="0" fontId="11" fillId="3" borderId="23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164" fontId="8" fillId="0" borderId="28" xfId="0" applyNumberFormat="1" applyFont="1" applyBorder="1" applyAlignment="1" applyProtection="1">
      <alignment horizontal="center" vertical="center"/>
      <protection locked="0"/>
    </xf>
    <xf numFmtId="164" fontId="8" fillId="0" borderId="29" xfId="0" applyNumberFormat="1" applyFont="1" applyBorder="1" applyAlignment="1" applyProtection="1">
      <alignment horizontal="center" vertical="center"/>
      <protection locked="0"/>
    </xf>
    <xf numFmtId="164" fontId="8" fillId="0" borderId="30" xfId="0" applyNumberFormat="1" applyFont="1" applyBorder="1" applyAlignment="1" applyProtection="1">
      <alignment horizontal="center" vertical="center"/>
      <protection locked="0"/>
    </xf>
    <xf numFmtId="164" fontId="23" fillId="0" borderId="18" xfId="0" applyNumberFormat="1" applyFont="1" applyBorder="1" applyAlignment="1">
      <alignment horizontal="left" vertical="center" indent="1"/>
    </xf>
    <xf numFmtId="0" fontId="2" fillId="0" borderId="31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165" fontId="22" fillId="0" borderId="31" xfId="0" applyNumberFormat="1" applyFont="1" applyBorder="1" applyAlignment="1">
      <alignment vertical="center"/>
    </xf>
    <xf numFmtId="164" fontId="23" fillId="0" borderId="17" xfId="0" applyNumberFormat="1" applyFont="1" applyBorder="1" applyAlignment="1">
      <alignment horizontal="left" vertical="center" indent="1"/>
    </xf>
    <xf numFmtId="164" fontId="25" fillId="7" borderId="17" xfId="0" applyNumberFormat="1" applyFont="1" applyFill="1" applyBorder="1" applyAlignment="1">
      <alignment horizontal="left" vertical="center" indent="1"/>
    </xf>
    <xf numFmtId="167" fontId="25" fillId="7" borderId="17" xfId="0" applyNumberFormat="1" applyFont="1" applyFill="1" applyBorder="1" applyAlignment="1">
      <alignment horizontal="left" vertical="center" indent="1"/>
    </xf>
    <xf numFmtId="164" fontId="23" fillId="7" borderId="20" xfId="0" applyNumberFormat="1" applyFont="1" applyFill="1" applyBorder="1" applyAlignment="1">
      <alignment horizontal="left" vertical="center" indent="1"/>
    </xf>
    <xf numFmtId="167" fontId="23" fillId="7" borderId="20" xfId="0" applyNumberFormat="1" applyFont="1" applyFill="1" applyBorder="1" applyAlignment="1">
      <alignment horizontal="left" vertical="center" indent="1"/>
    </xf>
    <xf numFmtId="164" fontId="23" fillId="7" borderId="17" xfId="0" applyNumberFormat="1" applyFont="1" applyFill="1" applyBorder="1" applyAlignment="1">
      <alignment horizontal="left" vertical="center" indent="1"/>
    </xf>
    <xf numFmtId="167" fontId="23" fillId="7" borderId="17" xfId="0" applyNumberFormat="1" applyFont="1" applyFill="1" applyBorder="1" applyAlignment="1">
      <alignment horizontal="left" vertical="center" indent="1"/>
    </xf>
    <xf numFmtId="164" fontId="23" fillId="7" borderId="24" xfId="0" applyNumberFormat="1" applyFont="1" applyFill="1" applyBorder="1" applyAlignment="1">
      <alignment horizontal="left" vertical="center" indent="1"/>
    </xf>
    <xf numFmtId="164" fontId="23" fillId="7" borderId="19" xfId="0" applyNumberFormat="1" applyFont="1" applyFill="1" applyBorder="1" applyAlignment="1">
      <alignment horizontal="left" vertical="center" indent="1"/>
    </xf>
    <xf numFmtId="167" fontId="23" fillId="7" borderId="19" xfId="0" applyNumberFormat="1" applyFont="1" applyFill="1" applyBorder="1" applyAlignment="1">
      <alignment horizontal="left" vertical="center" indent="1"/>
    </xf>
    <xf numFmtId="164" fontId="23" fillId="0" borderId="24" xfId="0" applyNumberFormat="1" applyFont="1" applyBorder="1" applyAlignment="1">
      <alignment horizontal="left" vertical="center" indent="1"/>
    </xf>
    <xf numFmtId="164" fontId="23" fillId="0" borderId="19" xfId="0" applyNumberFormat="1" applyFont="1" applyBorder="1" applyAlignment="1">
      <alignment horizontal="left" vertical="center" indent="1"/>
    </xf>
    <xf numFmtId="167" fontId="23" fillId="0" borderId="19" xfId="0" applyNumberFormat="1" applyFont="1" applyBorder="1" applyAlignment="1">
      <alignment horizontal="left" vertical="center" indent="1"/>
    </xf>
    <xf numFmtId="164" fontId="23" fillId="7" borderId="34" xfId="0" applyNumberFormat="1" applyFont="1" applyFill="1" applyBorder="1" applyAlignment="1">
      <alignment horizontal="left" vertical="center" indent="1"/>
    </xf>
    <xf numFmtId="164" fontId="23" fillId="0" borderId="41" xfId="0" applyNumberFormat="1" applyFont="1" applyBorder="1" applyAlignment="1">
      <alignment horizontal="left" vertical="center" indent="1"/>
    </xf>
    <xf numFmtId="167" fontId="23" fillId="0" borderId="41" xfId="0" applyNumberFormat="1" applyFont="1" applyBorder="1" applyAlignment="1">
      <alignment horizontal="left" vertical="center" indent="1"/>
    </xf>
    <xf numFmtId="164" fontId="23" fillId="0" borderId="21" xfId="0" applyNumberFormat="1" applyFont="1" applyBorder="1" applyAlignment="1">
      <alignment horizontal="left" vertical="center" indent="1"/>
    </xf>
    <xf numFmtId="167" fontId="23" fillId="0" borderId="21" xfId="0" applyNumberFormat="1" applyFont="1" applyBorder="1" applyAlignment="1">
      <alignment horizontal="left" vertical="center" indent="1"/>
    </xf>
    <xf numFmtId="167" fontId="23" fillId="7" borderId="34" xfId="0" applyNumberFormat="1" applyFont="1" applyFill="1" applyBorder="1" applyAlignment="1">
      <alignment horizontal="left" vertical="center" indent="1"/>
    </xf>
    <xf numFmtId="0" fontId="7" fillId="2" borderId="55" xfId="0" applyFont="1" applyFill="1" applyBorder="1" applyAlignment="1">
      <alignment vertical="center"/>
    </xf>
    <xf numFmtId="167" fontId="23" fillId="7" borderId="38" xfId="0" applyNumberFormat="1" applyFont="1" applyFill="1" applyBorder="1" applyAlignment="1">
      <alignment horizontal="left" vertical="center" indent="1"/>
    </xf>
    <xf numFmtId="0" fontId="28" fillId="0" borderId="0" xfId="0" applyFont="1" applyAlignment="1">
      <alignment horizontal="center"/>
    </xf>
    <xf numFmtId="0" fontId="29" fillId="0" borderId="0" xfId="0" applyFont="1"/>
    <xf numFmtId="164" fontId="23" fillId="7" borderId="21" xfId="0" applyNumberFormat="1" applyFont="1" applyFill="1" applyBorder="1" applyAlignment="1">
      <alignment horizontal="left" vertical="center" indent="1"/>
    </xf>
    <xf numFmtId="164" fontId="23" fillId="0" borderId="17" xfId="0" applyNumberFormat="1" applyFont="1" applyBorder="1" applyAlignment="1">
      <alignment horizontal="center" vertical="center"/>
    </xf>
    <xf numFmtId="164" fontId="25" fillId="7" borderId="17" xfId="0" applyNumberFormat="1" applyFont="1" applyFill="1" applyBorder="1" applyAlignment="1">
      <alignment horizontal="center" vertical="center"/>
    </xf>
    <xf numFmtId="164" fontId="23" fillId="7" borderId="20" xfId="0" applyNumberFormat="1" applyFont="1" applyFill="1" applyBorder="1" applyAlignment="1">
      <alignment horizontal="center" vertical="center"/>
    </xf>
    <xf numFmtId="164" fontId="23" fillId="0" borderId="18" xfId="0" applyNumberFormat="1" applyFont="1" applyBorder="1" applyAlignment="1">
      <alignment horizontal="center" vertical="center"/>
    </xf>
    <xf numFmtId="164" fontId="23" fillId="7" borderId="17" xfId="0" applyNumberFormat="1" applyFont="1" applyFill="1" applyBorder="1" applyAlignment="1">
      <alignment horizontal="center" vertical="center"/>
    </xf>
    <xf numFmtId="164" fontId="23" fillId="0" borderId="21" xfId="0" applyNumberFormat="1" applyFont="1" applyBorder="1" applyAlignment="1">
      <alignment horizontal="center" vertical="center"/>
    </xf>
    <xf numFmtId="164" fontId="23" fillId="7" borderId="38" xfId="0" applyNumberFormat="1" applyFont="1" applyFill="1" applyBorder="1" applyAlignment="1">
      <alignment horizontal="center" vertical="center"/>
    </xf>
    <xf numFmtId="164" fontId="23" fillId="7" borderId="61" xfId="0" applyNumberFormat="1" applyFont="1" applyFill="1" applyBorder="1" applyAlignment="1">
      <alignment horizontal="left" vertical="center" indent="1"/>
    </xf>
    <xf numFmtId="167" fontId="23" fillId="7" borderId="61" xfId="0" applyNumberFormat="1" applyFont="1" applyFill="1" applyBorder="1" applyAlignment="1">
      <alignment horizontal="left" vertical="center" indent="1"/>
    </xf>
    <xf numFmtId="0" fontId="21" fillId="0" borderId="0" xfId="0" applyFont="1" applyAlignment="1">
      <alignment horizontal="left" vertical="center"/>
    </xf>
    <xf numFmtId="165" fontId="27" fillId="0" borderId="0" xfId="0" applyNumberFormat="1" applyFont="1" applyAlignment="1">
      <alignment horizontal="right" vertical="center" indent="1"/>
    </xf>
    <xf numFmtId="0" fontId="7" fillId="0" borderId="39" xfId="0" applyFont="1" applyBorder="1" applyAlignment="1">
      <alignment horizontal="center" vertical="center"/>
    </xf>
    <xf numFmtId="164" fontId="8" fillId="0" borderId="17" xfId="0" applyNumberFormat="1" applyFont="1" applyBorder="1" applyAlignment="1" applyProtection="1">
      <alignment horizontal="left" vertical="center"/>
      <protection locked="0"/>
    </xf>
    <xf numFmtId="164" fontId="8" fillId="0" borderId="44" xfId="0" applyNumberFormat="1" applyFont="1" applyBorder="1" applyAlignment="1" applyProtection="1">
      <alignment horizontal="left" vertical="center"/>
      <protection locked="0"/>
    </xf>
    <xf numFmtId="164" fontId="8" fillId="7" borderId="17" xfId="0" applyNumberFormat="1" applyFont="1" applyFill="1" applyBorder="1" applyAlignment="1" applyProtection="1">
      <alignment horizontal="left" vertical="center"/>
      <protection locked="0"/>
    </xf>
    <xf numFmtId="164" fontId="8" fillId="7" borderId="44" xfId="0" applyNumberFormat="1" applyFont="1" applyFill="1" applyBorder="1" applyAlignment="1" applyProtection="1">
      <alignment horizontal="left" vertical="center"/>
      <protection locked="0"/>
    </xf>
    <xf numFmtId="164" fontId="8" fillId="7" borderId="20" xfId="0" applyNumberFormat="1" applyFont="1" applyFill="1" applyBorder="1" applyAlignment="1" applyProtection="1">
      <alignment horizontal="left" vertical="center"/>
      <protection locked="0"/>
    </xf>
    <xf numFmtId="164" fontId="8" fillId="7" borderId="46" xfId="0" applyNumberFormat="1" applyFont="1" applyFill="1" applyBorder="1" applyAlignment="1" applyProtection="1">
      <alignment horizontal="left" vertical="center"/>
      <protection locked="0"/>
    </xf>
    <xf numFmtId="164" fontId="26" fillId="0" borderId="17" xfId="0" applyNumberFormat="1" applyFont="1" applyBorder="1" applyAlignment="1" applyProtection="1">
      <alignment horizontal="left" vertical="center"/>
      <protection locked="0"/>
    </xf>
    <xf numFmtId="164" fontId="26" fillId="0" borderId="44" xfId="0" applyNumberFormat="1" applyFont="1" applyBorder="1" applyAlignment="1" applyProtection="1">
      <alignment horizontal="left" vertical="center"/>
      <protection locked="0"/>
    </xf>
    <xf numFmtId="164" fontId="8" fillId="0" borderId="18" xfId="0" applyNumberFormat="1" applyFont="1" applyBorder="1" applyAlignment="1" applyProtection="1">
      <alignment horizontal="left" vertical="center"/>
      <protection locked="0"/>
    </xf>
    <xf numFmtId="164" fontId="8" fillId="0" borderId="48" xfId="0" applyNumberFormat="1" applyFont="1" applyBorder="1" applyAlignment="1" applyProtection="1">
      <alignment horizontal="left" vertical="center"/>
      <protection locked="0"/>
    </xf>
    <xf numFmtId="0" fontId="7" fillId="2" borderId="47" xfId="0" applyFont="1" applyFill="1" applyBorder="1" applyAlignment="1">
      <alignment horizontal="center" vertical="center"/>
    </xf>
    <xf numFmtId="0" fontId="7" fillId="2" borderId="43" xfId="0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2" borderId="49" xfId="0" applyFont="1" applyFill="1" applyBorder="1" applyAlignment="1">
      <alignment horizontal="center" vertical="center"/>
    </xf>
    <xf numFmtId="164" fontId="8" fillId="7" borderId="19" xfId="0" applyNumberFormat="1" applyFont="1" applyFill="1" applyBorder="1" applyAlignment="1" applyProtection="1">
      <alignment horizontal="left" vertical="center"/>
      <protection locked="0"/>
    </xf>
    <xf numFmtId="164" fontId="8" fillId="7" borderId="50" xfId="0" applyNumberFormat="1" applyFont="1" applyFill="1" applyBorder="1" applyAlignment="1" applyProtection="1">
      <alignment horizontal="left" vertical="center"/>
      <protection locked="0"/>
    </xf>
    <xf numFmtId="164" fontId="26" fillId="7" borderId="20" xfId="0" applyNumberFormat="1" applyFont="1" applyFill="1" applyBorder="1" applyAlignment="1" applyProtection="1">
      <alignment horizontal="left" vertical="center"/>
      <protection locked="0"/>
    </xf>
    <xf numFmtId="164" fontId="26" fillId="7" borderId="46" xfId="0" applyNumberFormat="1" applyFont="1" applyFill="1" applyBorder="1" applyAlignment="1" applyProtection="1">
      <alignment horizontal="left" vertical="center"/>
      <protection locked="0"/>
    </xf>
    <xf numFmtId="164" fontId="8" fillId="0" borderId="21" xfId="0" applyNumberFormat="1" applyFont="1" applyBorder="1" applyAlignment="1" applyProtection="1">
      <alignment horizontal="left" vertical="center"/>
      <protection locked="0"/>
    </xf>
    <xf numFmtId="164" fontId="8" fillId="0" borderId="51" xfId="0" applyNumberFormat="1" applyFont="1" applyBorder="1" applyAlignment="1" applyProtection="1">
      <alignment horizontal="left" vertical="center"/>
      <protection locked="0"/>
    </xf>
    <xf numFmtId="0" fontId="7" fillId="2" borderId="40" xfId="0" applyFont="1" applyFill="1" applyBorder="1" applyAlignment="1">
      <alignment horizontal="center" vertical="center"/>
    </xf>
    <xf numFmtId="164" fontId="24" fillId="7" borderId="17" xfId="0" applyNumberFormat="1" applyFont="1" applyFill="1" applyBorder="1" applyAlignment="1" applyProtection="1">
      <alignment horizontal="left" vertical="center"/>
      <protection locked="0"/>
    </xf>
    <xf numFmtId="164" fontId="24" fillId="7" borderId="44" xfId="0" applyNumberFormat="1" applyFont="1" applyFill="1" applyBorder="1" applyAlignment="1" applyProtection="1">
      <alignment horizontal="left" vertical="center"/>
      <protection locked="0"/>
    </xf>
    <xf numFmtId="164" fontId="26" fillId="0" borderId="41" xfId="0" applyNumberFormat="1" applyFont="1" applyBorder="1" applyAlignment="1" applyProtection="1">
      <alignment horizontal="left" vertical="center"/>
      <protection locked="0"/>
    </xf>
    <xf numFmtId="164" fontId="26" fillId="0" borderId="42" xfId="0" applyNumberFormat="1" applyFont="1" applyBorder="1" applyAlignment="1" applyProtection="1">
      <alignment horizontal="left" vertical="center"/>
      <protection locked="0"/>
    </xf>
    <xf numFmtId="165" fontId="27" fillId="0" borderId="22" xfId="0" applyNumberFormat="1" applyFont="1" applyBorder="1" applyAlignment="1">
      <alignment horizontal="right" vertical="center" indent="1"/>
    </xf>
    <xf numFmtId="166" fontId="27" fillId="0" borderId="0" xfId="0" applyNumberFormat="1" applyFont="1" applyAlignment="1">
      <alignment horizontal="center" vertical="center"/>
    </xf>
    <xf numFmtId="166" fontId="27" fillId="0" borderId="22" xfId="0" applyNumberFormat="1" applyFont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164" fontId="1" fillId="0" borderId="18" xfId="0" applyNumberFormat="1" applyFont="1" applyBorder="1" applyAlignment="1" applyProtection="1">
      <alignment horizontal="left" vertical="center"/>
      <protection locked="0"/>
    </xf>
    <xf numFmtId="0" fontId="7" fillId="2" borderId="21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164" fontId="8" fillId="7" borderId="34" xfId="0" applyNumberFormat="1" applyFont="1" applyFill="1" applyBorder="1" applyAlignment="1" applyProtection="1">
      <alignment horizontal="left" vertical="center"/>
      <protection locked="0"/>
    </xf>
    <xf numFmtId="164" fontId="8" fillId="7" borderId="59" xfId="0" applyNumberFormat="1" applyFont="1" applyFill="1" applyBorder="1" applyAlignment="1" applyProtection="1">
      <alignment horizontal="left" vertical="center"/>
      <protection locked="0"/>
    </xf>
    <xf numFmtId="0" fontId="7" fillId="0" borderId="56" xfId="0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7" fillId="2" borderId="56" xfId="0" applyFont="1" applyFill="1" applyBorder="1" applyAlignment="1">
      <alignment horizontal="center" vertical="center"/>
    </xf>
    <xf numFmtId="0" fontId="7" fillId="2" borderId="57" xfId="0" applyFont="1" applyFill="1" applyBorder="1" applyAlignment="1">
      <alignment horizontal="center" vertical="center"/>
    </xf>
    <xf numFmtId="0" fontId="7" fillId="2" borderId="58" xfId="0" applyFont="1" applyFill="1" applyBorder="1" applyAlignment="1">
      <alignment horizontal="center" vertical="center"/>
    </xf>
    <xf numFmtId="164" fontId="8" fillId="7" borderId="38" xfId="0" applyNumberFormat="1" applyFont="1" applyFill="1" applyBorder="1" applyAlignment="1" applyProtection="1">
      <alignment horizontal="left" vertical="center"/>
      <protection locked="0"/>
    </xf>
    <xf numFmtId="0" fontId="7" fillId="2" borderId="52" xfId="0" applyFont="1" applyFill="1" applyBorder="1" applyAlignment="1">
      <alignment horizontal="center" vertical="center"/>
    </xf>
    <xf numFmtId="0" fontId="7" fillId="2" borderId="53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61" xfId="0" applyFont="1" applyFill="1" applyBorder="1" applyAlignment="1">
      <alignment horizontal="center" vertical="center"/>
    </xf>
    <xf numFmtId="164" fontId="8" fillId="7" borderId="61" xfId="0" applyNumberFormat="1" applyFont="1" applyFill="1" applyBorder="1" applyAlignment="1" applyProtection="1">
      <alignment horizontal="left" vertical="center"/>
      <protection locked="0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165" fontId="27" fillId="0" borderId="31" xfId="0" applyNumberFormat="1" applyFont="1" applyBorder="1" applyAlignment="1">
      <alignment horizontal="right" vertical="center" indent="1"/>
    </xf>
    <xf numFmtId="166" fontId="27" fillId="0" borderId="31" xfId="0" applyNumberFormat="1" applyFont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164" fontId="26" fillId="0" borderId="18" xfId="0" applyNumberFormat="1" applyFont="1" applyBorder="1" applyAlignment="1" applyProtection="1">
      <alignment horizontal="left" vertical="center"/>
      <protection locked="0"/>
    </xf>
    <xf numFmtId="164" fontId="8" fillId="7" borderId="25" xfId="0" applyNumberFormat="1" applyFont="1" applyFill="1" applyBorder="1" applyAlignment="1" applyProtection="1">
      <alignment horizontal="center" vertical="center"/>
      <protection locked="0"/>
    </xf>
    <xf numFmtId="164" fontId="8" fillId="7" borderId="26" xfId="0" applyNumberFormat="1" applyFont="1" applyFill="1" applyBorder="1" applyAlignment="1" applyProtection="1">
      <alignment horizontal="center" vertical="center"/>
      <protection locked="0"/>
    </xf>
    <xf numFmtId="164" fontId="8" fillId="7" borderId="27" xfId="0" applyNumberFormat="1" applyFont="1" applyFill="1" applyBorder="1" applyAlignment="1" applyProtection="1">
      <alignment horizontal="center" vertical="center"/>
      <protection locked="0"/>
    </xf>
    <xf numFmtId="0" fontId="7" fillId="2" borderId="24" xfId="0" applyFont="1" applyFill="1" applyBorder="1" applyAlignment="1">
      <alignment horizontal="center" vertical="center"/>
    </xf>
    <xf numFmtId="164" fontId="8" fillId="7" borderId="35" xfId="0" applyNumberFormat="1" applyFont="1" applyFill="1" applyBorder="1" applyAlignment="1" applyProtection="1">
      <alignment horizontal="left" vertical="center"/>
      <protection locked="0"/>
    </xf>
    <xf numFmtId="164" fontId="8" fillId="7" borderId="36" xfId="0" applyNumberFormat="1" applyFont="1" applyFill="1" applyBorder="1" applyAlignment="1" applyProtection="1">
      <alignment horizontal="left" vertical="center"/>
      <protection locked="0"/>
    </xf>
    <xf numFmtId="164" fontId="8" fillId="7" borderId="37" xfId="0" applyNumberFormat="1" applyFont="1" applyFill="1" applyBorder="1" applyAlignment="1" applyProtection="1">
      <alignment horizontal="left" vertical="center"/>
      <protection locked="0"/>
    </xf>
    <xf numFmtId="0" fontId="7" fillId="2" borderId="32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164" fontId="8" fillId="0" borderId="19" xfId="0" applyNumberFormat="1" applyFont="1" applyBorder="1" applyAlignment="1" applyProtection="1">
      <alignment horizontal="left" vertical="center"/>
      <protection locked="0"/>
    </xf>
    <xf numFmtId="0" fontId="13" fillId="5" borderId="0" xfId="1" applyFont="1" applyFill="1" applyAlignment="1">
      <alignment horizontal="left" vertical="center" wrapText="1" indent="1"/>
    </xf>
    <xf numFmtId="0" fontId="13" fillId="6" borderId="0" xfId="1" applyFont="1" applyFill="1" applyAlignment="1">
      <alignment horizontal="left" vertical="center" wrapText="1" indent="1"/>
    </xf>
    <xf numFmtId="166" fontId="30" fillId="0" borderId="0" xfId="0" applyNumberFormat="1" applyFont="1" applyAlignment="1">
      <alignment horizontal="center" vertical="center"/>
    </xf>
  </cellXfs>
  <cellStyles count="2">
    <cellStyle name="Standard" xfId="0" builtinId="0"/>
    <cellStyle name="Standard 2" xfId="1" xr:uid="{4BEC09B0-637F-456D-AA27-EEA14C8CCC38}"/>
  </cellStyles>
  <dxfs count="50"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34998626667073579"/>
      </font>
    </dxf>
    <dxf>
      <font>
        <b val="0"/>
        <i val="0"/>
      </font>
    </dxf>
    <dxf>
      <font>
        <b/>
        <i val="0"/>
      </font>
      <fill>
        <patternFill>
          <bgColor rgb="FFFFF9E7"/>
        </patternFill>
      </fill>
    </dxf>
    <dxf>
      <font>
        <b/>
        <i val="0"/>
      </font>
      <fill>
        <patternFill>
          <bgColor rgb="FFFBE7E5"/>
        </patternFill>
      </fill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34998626667073579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34998626667073579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34998626667073579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34998626667073579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34998626667073579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34998626667073579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34998626667073579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34998626667073579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34998626667073579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34998626667073579"/>
      </font>
    </dxf>
    <dxf>
      <font>
        <b val="0"/>
        <i val="0"/>
      </font>
    </dxf>
    <dxf>
      <font>
        <b/>
        <i val="0"/>
        <color rgb="FFC00000"/>
      </font>
      <fill>
        <patternFill>
          <bgColor rgb="FFFFE5E5"/>
        </patternFill>
      </fill>
    </dxf>
    <dxf>
      <font>
        <color theme="0" tint="-0.34998626667073579"/>
      </font>
    </dxf>
    <dxf>
      <font>
        <b val="0"/>
        <i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ck">
          <color theme="0"/>
        </left>
        <right style="thin">
          <color rgb="FFABD1CB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249977111117893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numFmt numFmtId="167" formatCode="ddd/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ABD1CB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  <protection locked="1" hidden="0"/>
    </dxf>
    <dxf>
      <border>
        <top style="thin">
          <color rgb="FF78ACA2"/>
        </top>
      </border>
    </dxf>
    <dxf>
      <border diagonalUp="0" diagonalDown="0">
        <left style="thin">
          <color rgb="FF78ACA2"/>
        </left>
        <right style="thin">
          <color rgb="FF78ACA2"/>
        </right>
        <top style="thin">
          <color rgb="FF78ACA2"/>
        </top>
        <bottom style="thin">
          <color rgb="FF78ACA2"/>
        </bottom>
      </border>
    </dxf>
    <dxf>
      <font>
        <strike val="0"/>
        <outline val="0"/>
        <shadow val="0"/>
        <u val="none"/>
        <vertAlign val="baseline"/>
        <sz val="11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border>
        <bottom style="thick">
          <color theme="0"/>
        </bottom>
      </border>
    </dxf>
    <dxf>
      <font>
        <b/>
        <strike val="0"/>
        <outline val="0"/>
        <shadow val="0"/>
        <u val="none"/>
        <vertAlign val="baseline"/>
        <sz val="14"/>
        <color theme="0"/>
        <name val="Century Gothic"/>
        <family val="2"/>
        <scheme val="none"/>
      </font>
      <fill>
        <patternFill patternType="solid">
          <fgColor indexed="64"/>
          <bgColor rgb="FF78ACA2"/>
        </patternFill>
      </fill>
      <border diagonalUp="0" diagonalDown="0" outline="0">
        <left style="thick">
          <color theme="0"/>
        </left>
        <right style="thick">
          <color theme="0"/>
        </right>
        <top/>
        <bottom/>
      </border>
    </dxf>
  </dxfs>
  <tableStyles count="0" defaultTableStyle="TableStyleMedium2" defaultPivotStyle="PivotStyleLight16"/>
  <colors>
    <mruColors>
      <color rgb="FFF5F9FD"/>
      <color rgb="FFFFE5E5"/>
      <color rgb="FFFF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office-lernen.com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office-lernen.com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office-lernen.com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office-lernen.com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office-lernen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704850</xdr:colOff>
      <xdr:row>38</xdr:row>
      <xdr:rowOff>38100</xdr:rowOff>
    </xdr:from>
    <xdr:to>
      <xdr:col>8</xdr:col>
      <xdr:colOff>834085</xdr:colOff>
      <xdr:row>39</xdr:row>
      <xdr:rowOff>4976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5D8270-DA73-44CC-AE98-AF476745B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0700" y="9058275"/>
          <a:ext cx="976960" cy="166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704850</xdr:colOff>
      <xdr:row>38</xdr:row>
      <xdr:rowOff>38100</xdr:rowOff>
    </xdr:from>
    <xdr:to>
      <xdr:col>8</xdr:col>
      <xdr:colOff>834085</xdr:colOff>
      <xdr:row>39</xdr:row>
      <xdr:rowOff>4976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99CD2A-C089-4C61-8489-C7CF365C5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0700" y="8258175"/>
          <a:ext cx="976960" cy="1669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750570</xdr:colOff>
      <xdr:row>40</xdr:row>
      <xdr:rowOff>38100</xdr:rowOff>
    </xdr:from>
    <xdr:to>
      <xdr:col>9</xdr:col>
      <xdr:colOff>11125</xdr:colOff>
      <xdr:row>41</xdr:row>
      <xdr:rowOff>12596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D41815-1318-410E-BDAD-8EF83D988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6420" y="9058275"/>
          <a:ext cx="956005" cy="1649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704850</xdr:colOff>
      <xdr:row>38</xdr:row>
      <xdr:rowOff>38100</xdr:rowOff>
    </xdr:from>
    <xdr:to>
      <xdr:col>8</xdr:col>
      <xdr:colOff>834085</xdr:colOff>
      <xdr:row>39</xdr:row>
      <xdr:rowOff>4976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BBB383-BDFF-4EBB-A9D6-D3CF1A557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0700" y="8791575"/>
          <a:ext cx="976960" cy="16690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712470</xdr:colOff>
      <xdr:row>45</xdr:row>
      <xdr:rowOff>38100</xdr:rowOff>
    </xdr:from>
    <xdr:to>
      <xdr:col>8</xdr:col>
      <xdr:colOff>841705</xdr:colOff>
      <xdr:row>46</xdr:row>
      <xdr:rowOff>12596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E32A92-74BF-43E0-B306-99C2BAC89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8320" y="9058275"/>
          <a:ext cx="976960" cy="16499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697230</xdr:colOff>
      <xdr:row>39</xdr:row>
      <xdr:rowOff>38100</xdr:rowOff>
    </xdr:from>
    <xdr:to>
      <xdr:col>8</xdr:col>
      <xdr:colOff>826465</xdr:colOff>
      <xdr:row>39</xdr:row>
      <xdr:rowOff>203096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4139CC-B829-4E33-B917-3493F5003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93080" y="8791575"/>
          <a:ext cx="976960" cy="16499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704850</xdr:colOff>
      <xdr:row>38</xdr:row>
      <xdr:rowOff>38100</xdr:rowOff>
    </xdr:from>
    <xdr:to>
      <xdr:col>8</xdr:col>
      <xdr:colOff>834085</xdr:colOff>
      <xdr:row>39</xdr:row>
      <xdr:rowOff>4976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88BB81-74BD-41B0-9EA4-6C80A8343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0700" y="9058275"/>
          <a:ext cx="976960" cy="16690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712470</xdr:colOff>
      <xdr:row>45</xdr:row>
      <xdr:rowOff>38100</xdr:rowOff>
    </xdr:from>
    <xdr:to>
      <xdr:col>8</xdr:col>
      <xdr:colOff>841705</xdr:colOff>
      <xdr:row>46</xdr:row>
      <xdr:rowOff>12596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420A16-4219-4EC4-9BD6-29766655F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8320" y="9058275"/>
          <a:ext cx="976960" cy="16499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704850</xdr:colOff>
      <xdr:row>39</xdr:row>
      <xdr:rowOff>38100</xdr:rowOff>
    </xdr:from>
    <xdr:to>
      <xdr:col>8</xdr:col>
      <xdr:colOff>834085</xdr:colOff>
      <xdr:row>40</xdr:row>
      <xdr:rowOff>4976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6D1137-2CA2-4EB7-AB1A-D8A4D7E92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0700" y="8791575"/>
          <a:ext cx="976960" cy="16690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704850</xdr:colOff>
      <xdr:row>38</xdr:row>
      <xdr:rowOff>38100</xdr:rowOff>
    </xdr:from>
    <xdr:to>
      <xdr:col>8</xdr:col>
      <xdr:colOff>834085</xdr:colOff>
      <xdr:row>39</xdr:row>
      <xdr:rowOff>4976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6B0ED2-5A59-489C-B8FF-692CB52ED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0700" y="9058275"/>
          <a:ext cx="976960" cy="16690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712470</xdr:colOff>
      <xdr:row>45</xdr:row>
      <xdr:rowOff>38100</xdr:rowOff>
    </xdr:from>
    <xdr:to>
      <xdr:col>8</xdr:col>
      <xdr:colOff>841705</xdr:colOff>
      <xdr:row>46</xdr:row>
      <xdr:rowOff>12596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EBE506-B1A5-42F2-809D-6AFDD9CA2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8320" y="8791575"/>
          <a:ext cx="976960" cy="16499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704850</xdr:colOff>
      <xdr:row>40</xdr:row>
      <xdr:rowOff>38100</xdr:rowOff>
    </xdr:from>
    <xdr:to>
      <xdr:col>8</xdr:col>
      <xdr:colOff>834085</xdr:colOff>
      <xdr:row>41</xdr:row>
      <xdr:rowOff>12596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50C21E-84E6-48FF-B642-480719D68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0700" y="9058275"/>
          <a:ext cx="976960" cy="16499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7C3683-70A1-4647-B61A-FE25E7BD8F50}" name="Tabelle1" displayName="Tabelle1" ref="A1:G51" totalsRowShown="0" headerRowDxfId="49" dataDxfId="47" headerRowBorderDxfId="48" tableBorderDxfId="46" totalsRowBorderDxfId="45">
  <autoFilter ref="A1:G51" xr:uid="{4EAEEA1E-B5B6-4DDD-9744-8690A2A4EE58}"/>
  <sortState xmlns:xlrd2="http://schemas.microsoft.com/office/spreadsheetml/2017/richdata2" ref="A2:G44">
    <sortCondition ref="G1:G44"/>
  </sortState>
  <tableColumns count="7">
    <tableColumn id="1" xr3:uid="{63288430-50CD-4DCC-A3EA-11CAE375450F}" name="Datum" dataDxfId="44"/>
    <tableColumn id="2" xr3:uid="{90912847-F22B-4E7D-B8D9-007BAB859DCF}" name="Jahr" dataDxfId="43">
      <calculatedColumnFormula>IF(D2="x",A2,"")</calculatedColumnFormula>
    </tableColumn>
    <tableColumn id="8" xr3:uid="{B1DBC0CB-2333-4847-9CDC-55F4A2E34C4C}" name="Tag" dataDxfId="42">
      <calculatedColumnFormula>IF(D2="x",A2,"")</calculatedColumnFormula>
    </tableColumn>
    <tableColumn id="3" xr3:uid="{CC92C1E8-B47B-4CEC-A3BB-F2E7CC4A528B}" name="Feiertag?" dataDxfId="41"/>
    <tableColumn id="4" xr3:uid="{AF03A318-6408-4CEC-96DD-C50D325D33F1}" name="Bezeihnung" dataDxfId="40"/>
    <tableColumn id="5" xr3:uid="{B986956D-5B40-473E-8AA2-9EF30FC45D67}" name="Land" dataDxfId="39"/>
    <tableColumn id="6" xr3:uid="{9D91557C-C4B2-48BA-90A6-706AA33AF9C0}" name="Gesetz.?" dataDxfId="38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C1499-446A-4877-A5B7-C4BFB84CF726}">
  <sheetPr>
    <pageSetUpPr fitToPage="1"/>
  </sheetPr>
  <dimension ref="A1:S49"/>
  <sheetViews>
    <sheetView showGridLines="0" workbookViewId="0">
      <pane ySplit="3" topLeftCell="A7" activePane="bottomLeft" state="frozen"/>
      <selection pane="bottomLeft" activeCell="D7" sqref="D7:I7"/>
    </sheetView>
  </sheetViews>
  <sheetFormatPr baseColWidth="10" defaultRowHeight="15"/>
  <cols>
    <col min="1" max="1" width="5.7109375" customWidth="1"/>
    <col min="2" max="2" width="7.85546875" customWidth="1"/>
    <col min="3" max="3" width="9" customWidth="1"/>
    <col min="4" max="8" width="12.7109375" customWidth="1"/>
    <col min="9" max="9" width="12.7109375" bestFit="1" customWidth="1"/>
    <col min="17" max="17" width="11.42578125" customWidth="1"/>
    <col min="18" max="19" width="11.42578125" hidden="1" customWidth="1"/>
    <col min="20" max="21" width="11.42578125" customWidth="1"/>
  </cols>
  <sheetData>
    <row r="1" spans="1:19" ht="15" customHeight="1">
      <c r="A1" s="97"/>
      <c r="B1" s="97"/>
      <c r="C1" s="97"/>
      <c r="D1" s="97"/>
      <c r="G1" s="98" t="str">
        <f>TEXT(DATE(R2,S2,1),"MMMM")</f>
        <v>Januar</v>
      </c>
      <c r="H1" s="98"/>
      <c r="I1" s="172">
        <f>DATE(R2,S2,1)</f>
        <v>46388</v>
      </c>
      <c r="N1" s="86"/>
      <c r="R1" s="55" t="s">
        <v>0</v>
      </c>
      <c r="S1" s="55" t="s">
        <v>1</v>
      </c>
    </row>
    <row r="2" spans="1:19" ht="15" customHeight="1">
      <c r="A2" s="97"/>
      <c r="B2" s="97"/>
      <c r="C2" s="97"/>
      <c r="D2" s="97"/>
      <c r="E2" s="53"/>
      <c r="F2" s="53"/>
      <c r="G2" s="98"/>
      <c r="H2" s="98"/>
      <c r="I2" s="172"/>
      <c r="R2" s="56">
        <v>2027</v>
      </c>
      <c r="S2" s="56">
        <v>1</v>
      </c>
    </row>
    <row r="3" spans="1:19" ht="29.25" customHeight="1">
      <c r="A3" s="41" t="s">
        <v>2</v>
      </c>
      <c r="B3" s="42"/>
      <c r="C3" s="42"/>
      <c r="D3" s="85"/>
      <c r="E3" s="53"/>
      <c r="F3" s="53"/>
      <c r="G3" s="98"/>
      <c r="H3" s="98"/>
      <c r="I3" s="172"/>
    </row>
    <row r="4" spans="1:19" ht="21" hidden="1" customHeight="1">
      <c r="A4" s="123">
        <f>WEEKNUM($B$4,21)</f>
        <v>53</v>
      </c>
      <c r="B4" s="78">
        <f>DATE($R$2,$S$2,(1-WEEKDAY(DATE($R$2,$S$2,1),2))+(COLUMN(B3)-1)+(ROW(K1)-1)*7)</f>
        <v>46384</v>
      </c>
      <c r="C4" s="79">
        <f>B4</f>
        <v>46384</v>
      </c>
      <c r="D4" s="126"/>
      <c r="E4" s="126"/>
      <c r="F4" s="126"/>
      <c r="G4" s="126"/>
      <c r="H4" s="126"/>
      <c r="I4" s="127"/>
    </row>
    <row r="5" spans="1:19" ht="21" hidden="1" customHeight="1">
      <c r="A5" s="111"/>
      <c r="B5" s="64">
        <f>DATE($R$2,$S$2,(1-WEEKDAY(DATE($R$2,$S$2,1),2))+(COLUMN(C3)-1)+(ROW(L1)-1)*7)</f>
        <v>46385</v>
      </c>
      <c r="C5" s="50">
        <f t="shared" ref="C5:C38" si="0">B5</f>
        <v>46385</v>
      </c>
      <c r="D5" s="100"/>
      <c r="E5" s="100"/>
      <c r="F5" s="100"/>
      <c r="G5" s="100"/>
      <c r="H5" s="100"/>
      <c r="I5" s="101"/>
    </row>
    <row r="6" spans="1:19" ht="21" hidden="1" customHeight="1">
      <c r="A6" s="111"/>
      <c r="B6" s="64">
        <f>DATE($R$2,$S$2,(1-WEEKDAY(DATE($R$2,$S$2,1),2))+(COLUMN(D3)-1)+(ROW(M1)-1)*7)</f>
        <v>46386</v>
      </c>
      <c r="C6" s="50">
        <f t="shared" si="0"/>
        <v>46386</v>
      </c>
      <c r="D6" s="100"/>
      <c r="E6" s="100"/>
      <c r="F6" s="100"/>
      <c r="G6" s="100"/>
      <c r="H6" s="100"/>
      <c r="I6" s="101"/>
    </row>
    <row r="7" spans="1:19" ht="21" hidden="1" customHeight="1">
      <c r="A7" s="111"/>
      <c r="B7" s="64">
        <f>DATE($R$2,$S$2,(1-WEEKDAY(DATE($R$2,$S$2,1),2))+(COLUMN(E3)-1)+(ROW(N1)-1)*7)</f>
        <v>46387</v>
      </c>
      <c r="C7" s="50">
        <f t="shared" si="0"/>
        <v>46387</v>
      </c>
      <c r="D7" s="100"/>
      <c r="E7" s="100"/>
      <c r="F7" s="100"/>
      <c r="G7" s="100"/>
      <c r="H7" s="100"/>
      <c r="I7" s="101"/>
    </row>
    <row r="8" spans="1:19" ht="21" customHeight="1">
      <c r="A8" s="111"/>
      <c r="B8" s="64">
        <f>DATE($R$2,$S$2,(1-WEEKDAY(DATE($R$2,$S$2,1),2))+(COLUMN(F3)-1)+(ROW(O1)-1)*7)</f>
        <v>46388</v>
      </c>
      <c r="C8" s="50">
        <f t="shared" si="0"/>
        <v>46388</v>
      </c>
      <c r="D8" s="100"/>
      <c r="E8" s="100"/>
      <c r="F8" s="100"/>
      <c r="G8" s="100"/>
      <c r="H8" s="100"/>
      <c r="I8" s="101"/>
    </row>
    <row r="9" spans="1:19" ht="21" customHeight="1">
      <c r="A9" s="111"/>
      <c r="B9" s="65">
        <f>DATE($R$2,$S$2,(1-WEEKDAY(DATE($R$2,$S$2,1),2))+(COLUMN(G3)-1)+(ROW(P1)-1)*7)</f>
        <v>46389</v>
      </c>
      <c r="C9" s="66">
        <f t="shared" si="0"/>
        <v>46389</v>
      </c>
      <c r="D9" s="124"/>
      <c r="E9" s="124"/>
      <c r="F9" s="124"/>
      <c r="G9" s="124"/>
      <c r="H9" s="124"/>
      <c r="I9" s="125"/>
    </row>
    <row r="10" spans="1:19" ht="21" customHeight="1" thickBot="1">
      <c r="A10" s="112"/>
      <c r="B10" s="67">
        <f>DATE($R$2,$S$2,(1-WEEKDAY(DATE($R$2,$S$2,1),2))+(COLUMN(H3)-1)+(ROW(Q1)-1)*7)</f>
        <v>46390</v>
      </c>
      <c r="C10" s="68">
        <f t="shared" si="0"/>
        <v>46390</v>
      </c>
      <c r="D10" s="104"/>
      <c r="E10" s="104"/>
      <c r="F10" s="104"/>
      <c r="G10" s="104"/>
      <c r="H10" s="104"/>
      <c r="I10" s="105"/>
    </row>
    <row r="11" spans="1:19" ht="21" customHeight="1" thickTop="1">
      <c r="A11" s="113">
        <f>WEEKNUM($B$11,21)</f>
        <v>1</v>
      </c>
      <c r="B11" s="60">
        <f>DATE($R$2,$S$2,(1-WEEKDAY(DATE($R$2,$S$2,1),2))+(COLUMN(B4)-1)+(ROW(K2)-1)*7)</f>
        <v>46391</v>
      </c>
      <c r="C11" s="52">
        <f t="shared" si="0"/>
        <v>46391</v>
      </c>
      <c r="D11" s="108"/>
      <c r="E11" s="108"/>
      <c r="F11" s="108"/>
      <c r="G11" s="108"/>
      <c r="H11" s="108"/>
      <c r="I11" s="109"/>
    </row>
    <row r="12" spans="1:19" ht="21" customHeight="1">
      <c r="A12" s="114"/>
      <c r="B12" s="64">
        <f>DATE($R$2,$S$2,(1-WEEKDAY(DATE($R$2,$S$2,1),2))+(COLUMN(C4)-1)+(ROW(L2)-1)*7)</f>
        <v>46392</v>
      </c>
      <c r="C12" s="50">
        <f t="shared" si="0"/>
        <v>46392</v>
      </c>
      <c r="D12" s="100"/>
      <c r="E12" s="100"/>
      <c r="F12" s="100"/>
      <c r="G12" s="100"/>
      <c r="H12" s="100"/>
      <c r="I12" s="101"/>
    </row>
    <row r="13" spans="1:19" ht="21" customHeight="1">
      <c r="A13" s="114"/>
      <c r="B13" s="64">
        <f>DATE($R$2,$S$2,(1-WEEKDAY(DATE($R$2,$S$2,1),2))+(COLUMN(D4)-1)+(ROW(M2)-1)*7)</f>
        <v>46393</v>
      </c>
      <c r="C13" s="50">
        <f t="shared" si="0"/>
        <v>46393</v>
      </c>
      <c r="D13" s="106"/>
      <c r="E13" s="106"/>
      <c r="F13" s="106"/>
      <c r="G13" s="106"/>
      <c r="H13" s="106"/>
      <c r="I13" s="107"/>
    </row>
    <row r="14" spans="1:19" ht="21" customHeight="1">
      <c r="A14" s="114"/>
      <c r="B14" s="64">
        <f>DATE($R$2,$S$2,(1-WEEKDAY(DATE($R$2,$S$2,1),2))+(COLUMN(E4)-1)+(ROW(N2)-1)*7)</f>
        <v>46394</v>
      </c>
      <c r="C14" s="50">
        <f t="shared" si="0"/>
        <v>46394</v>
      </c>
      <c r="D14" s="100"/>
      <c r="E14" s="100"/>
      <c r="F14" s="100"/>
      <c r="G14" s="100"/>
      <c r="H14" s="100"/>
      <c r="I14" s="101"/>
    </row>
    <row r="15" spans="1:19" ht="21" customHeight="1">
      <c r="A15" s="114"/>
      <c r="B15" s="64">
        <f>DATE($R$2,$S$2,(1-WEEKDAY(DATE($R$2,$S$2,1),2))+(COLUMN(F4)-1)+(ROW(O2)-1)*7)</f>
        <v>46395</v>
      </c>
      <c r="C15" s="50">
        <f t="shared" si="0"/>
        <v>46395</v>
      </c>
      <c r="D15" s="100"/>
      <c r="E15" s="100"/>
      <c r="F15" s="100"/>
      <c r="G15" s="100"/>
      <c r="H15" s="100"/>
      <c r="I15" s="101"/>
    </row>
    <row r="16" spans="1:19" ht="21" customHeight="1">
      <c r="A16" s="114"/>
      <c r="B16" s="69">
        <f>DATE($R$2,$S$2,(1-WEEKDAY(DATE($R$2,$S$2,1),2))+(COLUMN(G4)-1)+(ROW(P2)-1)*7)</f>
        <v>46396</v>
      </c>
      <c r="C16" s="70">
        <f t="shared" si="0"/>
        <v>46396</v>
      </c>
      <c r="D16" s="102"/>
      <c r="E16" s="102"/>
      <c r="F16" s="102"/>
      <c r="G16" s="102"/>
      <c r="H16" s="102"/>
      <c r="I16" s="103"/>
    </row>
    <row r="17" spans="1:9" ht="21" customHeight="1" thickBot="1">
      <c r="A17" s="115"/>
      <c r="B17" s="67">
        <f>DATE($R$2,$S$2,(1-WEEKDAY(DATE($R$2,$S$2,1),2))+(COLUMN(H4)-1)+(ROW(Q2)-1)*7)</f>
        <v>46397</v>
      </c>
      <c r="C17" s="68">
        <f t="shared" si="0"/>
        <v>46397</v>
      </c>
      <c r="D17" s="104"/>
      <c r="E17" s="104"/>
      <c r="F17" s="104"/>
      <c r="G17" s="104"/>
      <c r="H17" s="104"/>
      <c r="I17" s="105"/>
    </row>
    <row r="18" spans="1:9" ht="21" customHeight="1" thickTop="1">
      <c r="A18" s="110">
        <f>WEEKNUM($B$18,21)</f>
        <v>2</v>
      </c>
      <c r="B18" s="60">
        <f>DATE($R$2,$S$2,(1-WEEKDAY(DATE($R$2,$S$2,1),2))+(COLUMN(B13)-1)+(ROW(K3)-1)*7)</f>
        <v>46398</v>
      </c>
      <c r="C18" s="52">
        <f t="shared" si="0"/>
        <v>46398</v>
      </c>
      <c r="D18" s="108"/>
      <c r="E18" s="108"/>
      <c r="F18" s="108"/>
      <c r="G18" s="108"/>
      <c r="H18" s="108"/>
      <c r="I18" s="109"/>
    </row>
    <row r="19" spans="1:9" ht="21" customHeight="1">
      <c r="A19" s="111"/>
      <c r="B19" s="64">
        <f>DATE($R$2,$S$2,(1-WEEKDAY(DATE($R$2,$S$2,1),2))+(COLUMN(C13)-1)+(ROW(L3)-1)*7)</f>
        <v>46399</v>
      </c>
      <c r="C19" s="50">
        <f t="shared" si="0"/>
        <v>46399</v>
      </c>
      <c r="D19" s="100"/>
      <c r="E19" s="100"/>
      <c r="F19" s="100"/>
      <c r="G19" s="100"/>
      <c r="H19" s="100"/>
      <c r="I19" s="101"/>
    </row>
    <row r="20" spans="1:9" ht="21" customHeight="1">
      <c r="A20" s="111"/>
      <c r="B20" s="64">
        <f>DATE($R$2,$S$2,(1-WEEKDAY(DATE($R$2,$S$2,1),2))+(COLUMN(D13)-1)+(ROW(M3)-1)*7)</f>
        <v>46400</v>
      </c>
      <c r="C20" s="50">
        <f t="shared" si="0"/>
        <v>46400</v>
      </c>
      <c r="D20" s="100"/>
      <c r="E20" s="100"/>
      <c r="F20" s="100"/>
      <c r="G20" s="100"/>
      <c r="H20" s="100"/>
      <c r="I20" s="101"/>
    </row>
    <row r="21" spans="1:9" ht="21" customHeight="1">
      <c r="A21" s="111"/>
      <c r="B21" s="64">
        <f>DATE($R$2,$S$2,(1-WEEKDAY(DATE($R$2,$S$2,1),2))+(COLUMN(E13)-1)+(ROW(N3)-1)*7)</f>
        <v>46401</v>
      </c>
      <c r="C21" s="50">
        <f t="shared" si="0"/>
        <v>46401</v>
      </c>
      <c r="D21" s="100"/>
      <c r="E21" s="100"/>
      <c r="F21" s="100"/>
      <c r="G21" s="100"/>
      <c r="H21" s="100"/>
      <c r="I21" s="101"/>
    </row>
    <row r="22" spans="1:9" ht="21" customHeight="1">
      <c r="A22" s="111"/>
      <c r="B22" s="64">
        <f>DATE($R$2,$S$2,(1-WEEKDAY(DATE($R$2,$S$2,1),2))+(COLUMN(F13)-1)+(ROW(O3)-1)*7)</f>
        <v>46402</v>
      </c>
      <c r="C22" s="50">
        <f t="shared" si="0"/>
        <v>46402</v>
      </c>
      <c r="D22" s="106"/>
      <c r="E22" s="106"/>
      <c r="F22" s="106"/>
      <c r="G22" s="106"/>
      <c r="H22" s="106"/>
      <c r="I22" s="107"/>
    </row>
    <row r="23" spans="1:9" ht="21" customHeight="1">
      <c r="A23" s="111"/>
      <c r="B23" s="69">
        <f>DATE($R$2,$S$2,(1-WEEKDAY(DATE($R$2,$S$2,1),2))+(COLUMN(G13)-1)+(ROW(P3)-1)*7)</f>
        <v>46403</v>
      </c>
      <c r="C23" s="70">
        <f t="shared" si="0"/>
        <v>46403</v>
      </c>
      <c r="D23" s="102"/>
      <c r="E23" s="102"/>
      <c r="F23" s="102"/>
      <c r="G23" s="102"/>
      <c r="H23" s="102"/>
      <c r="I23" s="103"/>
    </row>
    <row r="24" spans="1:9" ht="21" customHeight="1" thickBot="1">
      <c r="A24" s="112"/>
      <c r="B24" s="67">
        <f>DATE($R$2,$S$2,(1-WEEKDAY(DATE($R$2,$S$2,1),2))+(COLUMN(H13)-1)+(ROW(Q3)-1)*7)</f>
        <v>46404</v>
      </c>
      <c r="C24" s="68">
        <f t="shared" si="0"/>
        <v>46404</v>
      </c>
      <c r="D24" s="104"/>
      <c r="E24" s="104"/>
      <c r="F24" s="104"/>
      <c r="G24" s="104"/>
      <c r="H24" s="104"/>
      <c r="I24" s="105"/>
    </row>
    <row r="25" spans="1:9" ht="21" customHeight="1" thickTop="1">
      <c r="A25" s="113">
        <f>WEEKNUM($B$25,21)</f>
        <v>3</v>
      </c>
      <c r="B25" s="60">
        <f>DATE($R$2,$S$2,(1-WEEKDAY(DATE($R$2,$S$2,1),2))+(COLUMN(B22)-1)+(ROW(K4)-1)*7)</f>
        <v>46405</v>
      </c>
      <c r="C25" s="52">
        <f t="shared" si="0"/>
        <v>46405</v>
      </c>
      <c r="D25" s="108"/>
      <c r="E25" s="108"/>
      <c r="F25" s="108"/>
      <c r="G25" s="108"/>
      <c r="H25" s="108"/>
      <c r="I25" s="109"/>
    </row>
    <row r="26" spans="1:9" ht="21" customHeight="1">
      <c r="A26" s="114"/>
      <c r="B26" s="64">
        <f>DATE($R$2,$S$2,(1-WEEKDAY(DATE($R$2,$S$2,1),2))+(COLUMN(C22)-1)+(ROW(L4)-1)*7)</f>
        <v>46406</v>
      </c>
      <c r="C26" s="50">
        <f t="shared" si="0"/>
        <v>46406</v>
      </c>
      <c r="D26" s="100"/>
      <c r="E26" s="100"/>
      <c r="F26" s="100"/>
      <c r="G26" s="100"/>
      <c r="H26" s="100"/>
      <c r="I26" s="101"/>
    </row>
    <row r="27" spans="1:9" ht="21" customHeight="1">
      <c r="A27" s="114"/>
      <c r="B27" s="64">
        <f>DATE($R$2,$S$2,(1-WEEKDAY(DATE($R$2,$S$2,1),2))+(COLUMN(D22)-1)+(ROW(M4)-1)*7)</f>
        <v>46407</v>
      </c>
      <c r="C27" s="50">
        <f t="shared" si="0"/>
        <v>46407</v>
      </c>
      <c r="D27" s="100"/>
      <c r="E27" s="100"/>
      <c r="F27" s="100"/>
      <c r="G27" s="100"/>
      <c r="H27" s="100"/>
      <c r="I27" s="101"/>
    </row>
    <row r="28" spans="1:9" ht="21" customHeight="1">
      <c r="A28" s="114"/>
      <c r="B28" s="64">
        <f>DATE($R$2,$S$2,(1-WEEKDAY(DATE($R$2,$S$2,1),2))+(COLUMN(E22)-1)+(ROW(N4)-1)*7)</f>
        <v>46408</v>
      </c>
      <c r="C28" s="50">
        <f t="shared" si="0"/>
        <v>46408</v>
      </c>
      <c r="D28" s="100"/>
      <c r="E28" s="100"/>
      <c r="F28" s="100"/>
      <c r="G28" s="100"/>
      <c r="H28" s="100"/>
      <c r="I28" s="101"/>
    </row>
    <row r="29" spans="1:9" ht="21" customHeight="1">
      <c r="A29" s="114"/>
      <c r="B29" s="64">
        <f>DATE($R$2,$S$2,(1-WEEKDAY(DATE($R$2,$S$2,1),2))+(COLUMN(F22)-1)+(ROW(O4)-1)*7)</f>
        <v>46409</v>
      </c>
      <c r="C29" s="50">
        <f t="shared" si="0"/>
        <v>46409</v>
      </c>
      <c r="D29" s="100"/>
      <c r="E29" s="100"/>
      <c r="F29" s="100"/>
      <c r="G29" s="100"/>
      <c r="H29" s="100"/>
      <c r="I29" s="101"/>
    </row>
    <row r="30" spans="1:9" ht="21" customHeight="1">
      <c r="A30" s="114"/>
      <c r="B30" s="69">
        <f>DATE($R$2,$S$2,(1-WEEKDAY(DATE($R$2,$S$2,1),2))+(COLUMN(G22)-1)+(ROW(P4)-1)*7)</f>
        <v>46410</v>
      </c>
      <c r="C30" s="70">
        <f t="shared" si="0"/>
        <v>46410</v>
      </c>
      <c r="D30" s="102"/>
      <c r="E30" s="102"/>
      <c r="F30" s="102"/>
      <c r="G30" s="102"/>
      <c r="H30" s="102"/>
      <c r="I30" s="103"/>
    </row>
    <row r="31" spans="1:9" ht="21" customHeight="1" thickBot="1">
      <c r="A31" s="115"/>
      <c r="B31" s="67">
        <f>DATE($R$2,$S$2,(1-WEEKDAY(DATE($R$2,$S$2,1),2))+(COLUMN(H22)-1)+(ROW(Q4)-1)*7)</f>
        <v>46411</v>
      </c>
      <c r="C31" s="68">
        <f t="shared" si="0"/>
        <v>46411</v>
      </c>
      <c r="D31" s="119"/>
      <c r="E31" s="119"/>
      <c r="F31" s="119"/>
      <c r="G31" s="119"/>
      <c r="H31" s="119"/>
      <c r="I31" s="120"/>
    </row>
    <row r="32" spans="1:9" ht="21" customHeight="1" thickTop="1">
      <c r="A32" s="110">
        <f>WEEKNUM($B$32,21)</f>
        <v>4</v>
      </c>
      <c r="B32" s="80">
        <f>DATE($R$2,$S$2,(1-WEEKDAY(DATE($R$2,$S$2,1),2))+(COLUMN(B31)-1)+(ROW(K5)-1)*7)</f>
        <v>46412</v>
      </c>
      <c r="C32" s="81">
        <f t="shared" si="0"/>
        <v>46412</v>
      </c>
      <c r="D32" s="121"/>
      <c r="E32" s="121"/>
      <c r="F32" s="121"/>
      <c r="G32" s="121"/>
      <c r="H32" s="121"/>
      <c r="I32" s="122"/>
    </row>
    <row r="33" spans="1:9" ht="21" customHeight="1">
      <c r="A33" s="111"/>
      <c r="B33" s="64">
        <f>DATE($R$2,$S$2,(1-WEEKDAY(DATE($R$2,$S$2,1),2))+(COLUMN(C31)-1)+(ROW(L5)-1)*7)</f>
        <v>46413</v>
      </c>
      <c r="C33" s="50">
        <f t="shared" si="0"/>
        <v>46413</v>
      </c>
      <c r="D33" s="100"/>
      <c r="E33" s="100"/>
      <c r="F33" s="100"/>
      <c r="G33" s="100"/>
      <c r="H33" s="100"/>
      <c r="I33" s="101"/>
    </row>
    <row r="34" spans="1:9" ht="21" customHeight="1">
      <c r="A34" s="111"/>
      <c r="B34" s="64">
        <f>DATE($R$2,$S$2,(1-WEEKDAY(DATE($R$2,$S$2,1),2))+(COLUMN(D31)-1)+(ROW(M5)-1)*7)</f>
        <v>46414</v>
      </c>
      <c r="C34" s="50">
        <f t="shared" si="0"/>
        <v>46414</v>
      </c>
      <c r="D34" s="100"/>
      <c r="E34" s="100"/>
      <c r="F34" s="100"/>
      <c r="G34" s="100"/>
      <c r="H34" s="100"/>
      <c r="I34" s="101"/>
    </row>
    <row r="35" spans="1:9" ht="21" customHeight="1">
      <c r="A35" s="111"/>
      <c r="B35" s="64">
        <f>DATE($R$2,$S$2,(1-WEEKDAY(DATE($R$2,$S$2,1),2))+(COLUMN(E31)-1)+(ROW(N5)-1)*7)</f>
        <v>46415</v>
      </c>
      <c r="C35" s="50">
        <f t="shared" si="0"/>
        <v>46415</v>
      </c>
      <c r="D35" s="100"/>
      <c r="E35" s="100"/>
      <c r="F35" s="100"/>
      <c r="G35" s="100"/>
      <c r="H35" s="100"/>
      <c r="I35" s="101"/>
    </row>
    <row r="36" spans="1:9" ht="21" customHeight="1">
      <c r="A36" s="111"/>
      <c r="B36" s="64">
        <f>DATE($R$2,$S$2,(1-WEEKDAY(DATE($R$2,$S$2,1),2))+(COLUMN(F31)-1)+(ROW(O5)-1)*7)</f>
        <v>46416</v>
      </c>
      <c r="C36" s="50">
        <f t="shared" si="0"/>
        <v>46416</v>
      </c>
      <c r="D36" s="100"/>
      <c r="E36" s="100"/>
      <c r="F36" s="100"/>
      <c r="G36" s="100"/>
      <c r="H36" s="100"/>
      <c r="I36" s="101"/>
    </row>
    <row r="37" spans="1:9" ht="21" customHeight="1">
      <c r="A37" s="111"/>
      <c r="B37" s="69">
        <f>DATE($R$2,$S$2,(1-WEEKDAY(DATE($R$2,$S$2,1),2))+(COLUMN(G31)-1)+(ROW(P5)-1)*7)</f>
        <v>46417</v>
      </c>
      <c r="C37" s="70">
        <f t="shared" si="0"/>
        <v>46417</v>
      </c>
      <c r="D37" s="102"/>
      <c r="E37" s="102"/>
      <c r="F37" s="102"/>
      <c r="G37" s="102"/>
      <c r="H37" s="102"/>
      <c r="I37" s="103"/>
    </row>
    <row r="38" spans="1:9" ht="21" customHeight="1">
      <c r="A38" s="116"/>
      <c r="B38" s="72">
        <f>DATE($R$2,$S$2,(1-WEEKDAY(DATE($R$2,$S$2,1),2))+(COLUMN(H31)-1)+(ROW(Q5)-1)*7)</f>
        <v>46418</v>
      </c>
      <c r="C38" s="73">
        <f t="shared" si="0"/>
        <v>46418</v>
      </c>
      <c r="D38" s="117"/>
      <c r="E38" s="117"/>
      <c r="F38" s="117"/>
      <c r="G38" s="117"/>
      <c r="H38" s="117"/>
      <c r="I38" s="118"/>
    </row>
    <row r="39" spans="1:9" ht="15.75" customHeight="1">
      <c r="A39" s="99"/>
      <c r="B39" s="99"/>
      <c r="C39" s="99"/>
      <c r="D39" s="99"/>
      <c r="E39" s="99"/>
      <c r="F39" s="99"/>
      <c r="G39" s="99"/>
      <c r="H39" s="99"/>
      <c r="I39" s="99"/>
    </row>
    <row r="40" spans="1:9" ht="19.5" customHeight="1">
      <c r="B40" s="47"/>
      <c r="C40" s="47"/>
      <c r="D40" s="47"/>
      <c r="E40" s="47"/>
      <c r="F40" s="47"/>
      <c r="G40" s="48"/>
      <c r="H40" s="49"/>
    </row>
    <row r="41" spans="1:9" ht="15" customHeight="1">
      <c r="A41" s="43"/>
      <c r="B41" s="44"/>
      <c r="C41" s="44"/>
      <c r="D41" s="44"/>
      <c r="E41" s="44"/>
      <c r="F41" s="44"/>
      <c r="G41" s="45"/>
      <c r="H41" s="46"/>
    </row>
    <row r="42" spans="1:9" ht="15" customHeight="1">
      <c r="A42" s="43"/>
      <c r="B42" s="44"/>
      <c r="C42" s="44"/>
      <c r="D42" s="44"/>
      <c r="E42" s="44"/>
      <c r="F42" s="44"/>
      <c r="G42" s="45"/>
      <c r="H42" s="46"/>
    </row>
    <row r="43" spans="1:9" ht="15" customHeight="1">
      <c r="A43" s="43"/>
      <c r="B43" s="44"/>
      <c r="C43" s="44"/>
      <c r="D43" s="44"/>
      <c r="E43" s="44"/>
      <c r="F43" s="44"/>
      <c r="G43" s="45"/>
      <c r="H43" s="46"/>
    </row>
    <row r="44" spans="1:9" ht="15" customHeight="1">
      <c r="A44" s="43"/>
      <c r="B44" s="44"/>
      <c r="C44" s="44"/>
      <c r="D44" s="44"/>
      <c r="E44" s="44"/>
      <c r="F44" s="44"/>
      <c r="G44" s="45"/>
      <c r="H44" s="46"/>
    </row>
    <row r="45" spans="1:9" ht="15" customHeight="1">
      <c r="A45" s="43"/>
      <c r="B45" s="44"/>
      <c r="C45" s="44"/>
      <c r="D45" s="44"/>
      <c r="E45" s="44"/>
      <c r="F45" s="44"/>
      <c r="G45" s="45"/>
      <c r="H45" s="46"/>
    </row>
    <row r="46" spans="1:9" ht="15" customHeight="1">
      <c r="A46" s="43"/>
      <c r="B46" s="44"/>
      <c r="C46" s="44"/>
      <c r="D46" s="44"/>
      <c r="E46" s="44"/>
      <c r="F46" s="44"/>
      <c r="G46" s="45"/>
      <c r="H46" s="46"/>
    </row>
    <row r="47" spans="1:9" ht="15" customHeight="1">
      <c r="A47" s="43"/>
      <c r="B47" s="44"/>
      <c r="C47" s="44"/>
      <c r="D47" s="44"/>
      <c r="E47" s="44"/>
      <c r="F47" s="44"/>
      <c r="G47" s="45"/>
      <c r="H47" s="46"/>
    </row>
    <row r="48" spans="1:9" ht="15" customHeight="1">
      <c r="A48" s="43"/>
      <c r="B48" s="44"/>
      <c r="C48" s="44"/>
      <c r="D48" s="44"/>
      <c r="E48" s="44"/>
      <c r="F48" s="44"/>
      <c r="G48" s="45"/>
      <c r="H48" s="46"/>
    </row>
    <row r="49" ht="18.75" customHeight="1"/>
  </sheetData>
  <sheetProtection algorithmName="SHA-512" hashValue="k9htB921oRD35mA78/kovoktOL2gZSmF29eeJSKpcQVSBnFlKnk9WNl4gUsSDADHgzruIYDzxG1rYKfE7G50Og==" saltValue="XNwUreC0E32FpUK8aY1L7Q==" spinCount="100000" sheet="1" objects="1" scenarios="1" selectLockedCells="1"/>
  <mergeCells count="44">
    <mergeCell ref="A4:A10"/>
    <mergeCell ref="A11:A17"/>
    <mergeCell ref="D9:I9"/>
    <mergeCell ref="D10:I10"/>
    <mergeCell ref="D11:I11"/>
    <mergeCell ref="D12:I12"/>
    <mergeCell ref="D13:I13"/>
    <mergeCell ref="D4:I4"/>
    <mergeCell ref="D5:I5"/>
    <mergeCell ref="D6:I6"/>
    <mergeCell ref="D7:I7"/>
    <mergeCell ref="D8:I8"/>
    <mergeCell ref="A25:A31"/>
    <mergeCell ref="A32:A38"/>
    <mergeCell ref="D18:I18"/>
    <mergeCell ref="D19:I19"/>
    <mergeCell ref="D20:I20"/>
    <mergeCell ref="D21:I21"/>
    <mergeCell ref="D34:I34"/>
    <mergeCell ref="D35:I35"/>
    <mergeCell ref="D36:I36"/>
    <mergeCell ref="D37:I37"/>
    <mergeCell ref="D38:I38"/>
    <mergeCell ref="D29:I29"/>
    <mergeCell ref="D30:I30"/>
    <mergeCell ref="D31:I31"/>
    <mergeCell ref="D32:I32"/>
    <mergeCell ref="D33:I33"/>
    <mergeCell ref="A1:D2"/>
    <mergeCell ref="I1:I3"/>
    <mergeCell ref="G1:H3"/>
    <mergeCell ref="A39:I39"/>
    <mergeCell ref="D14:I14"/>
    <mergeCell ref="D15:I15"/>
    <mergeCell ref="D16:I16"/>
    <mergeCell ref="D17:I17"/>
    <mergeCell ref="D22:I22"/>
    <mergeCell ref="D23:I23"/>
    <mergeCell ref="D24:I24"/>
    <mergeCell ref="D25:I25"/>
    <mergeCell ref="D26:I26"/>
    <mergeCell ref="D27:I27"/>
    <mergeCell ref="D28:I28"/>
    <mergeCell ref="A18:A24"/>
  </mergeCells>
  <conditionalFormatting sqref="B4:C38">
    <cfRule type="expression" dxfId="37" priority="3">
      <formula>MONTH(B4)=$S$2</formula>
    </cfRule>
    <cfRule type="expression" dxfId="36" priority="4">
      <formula>MONTH(B4)&lt;&gt;$S$2</formula>
    </cfRule>
  </conditionalFormatting>
  <pageMargins left="0.2" right="0.25" top="0.38" bottom="0.2" header="0.3" footer="0.17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4A741F0-7942-4594-B1D3-FA8AF3CC0F2F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B4:I38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B8481-9A41-4148-8E0F-2D8C633DF096}">
  <sheetPr>
    <pageSetUpPr fitToPage="1"/>
  </sheetPr>
  <dimension ref="A1:S49"/>
  <sheetViews>
    <sheetView showGridLines="0" workbookViewId="0">
      <pane ySplit="3" topLeftCell="A16" activePane="bottomLeft" state="frozen"/>
      <selection pane="bottomLeft" activeCell="D35" sqref="D35:I35"/>
    </sheetView>
  </sheetViews>
  <sheetFormatPr baseColWidth="10" defaultRowHeight="15"/>
  <cols>
    <col min="1" max="1" width="5.7109375" customWidth="1"/>
    <col min="2" max="2" width="7.85546875" customWidth="1"/>
    <col min="3" max="3" width="9" customWidth="1"/>
    <col min="4" max="8" width="12.7109375" customWidth="1"/>
    <col min="9" max="9" width="12.7109375" bestFit="1" customWidth="1"/>
    <col min="17" max="17" width="11.42578125" customWidth="1"/>
    <col min="18" max="19" width="11.42578125" hidden="1" customWidth="1"/>
    <col min="20" max="21" width="11.42578125" customWidth="1"/>
  </cols>
  <sheetData>
    <row r="1" spans="1:19" ht="15" customHeight="1">
      <c r="A1" s="97"/>
      <c r="B1" s="97"/>
      <c r="C1" s="97"/>
      <c r="D1" s="97"/>
      <c r="G1" s="98" t="str">
        <f>TEXT(DATE(R2,S2,1),"MMMM")</f>
        <v>Februar</v>
      </c>
      <c r="H1" s="98"/>
      <c r="I1" s="129">
        <f>DATE(R2,S2,1)</f>
        <v>46419</v>
      </c>
      <c r="R1" s="55" t="s">
        <v>0</v>
      </c>
      <c r="S1" s="55" t="s">
        <v>1</v>
      </c>
    </row>
    <row r="2" spans="1:19" ht="15" customHeight="1">
      <c r="A2" s="97"/>
      <c r="B2" s="97"/>
      <c r="C2" s="97"/>
      <c r="D2" s="97"/>
      <c r="E2" s="53"/>
      <c r="F2" s="53"/>
      <c r="G2" s="98"/>
      <c r="H2" s="98"/>
      <c r="I2" s="129"/>
      <c r="R2" s="56">
        <f>JAN!$R$2</f>
        <v>2027</v>
      </c>
      <c r="S2" s="56">
        <v>2</v>
      </c>
    </row>
    <row r="3" spans="1:19" ht="29.25" customHeight="1">
      <c r="A3" s="41" t="s">
        <v>2</v>
      </c>
      <c r="B3" s="42"/>
      <c r="C3" s="42"/>
      <c r="D3" s="42"/>
      <c r="E3" s="54"/>
      <c r="F3" s="54"/>
      <c r="G3" s="128"/>
      <c r="H3" s="128"/>
      <c r="I3" s="130"/>
    </row>
    <row r="4" spans="1:19" ht="21" customHeight="1">
      <c r="A4" s="131">
        <f>WEEKNUM($B$4,21)</f>
        <v>5</v>
      </c>
      <c r="B4" s="64">
        <f>DATE($R$2,$S$2,(1-WEEKDAY(DATE($R$2,$S$2,1),2))+(COLUMN(B3)-1)+(ROW(K1)-1)*7)</f>
        <v>46419</v>
      </c>
      <c r="C4" s="50">
        <f>B4</f>
        <v>46419</v>
      </c>
      <c r="D4" s="106"/>
      <c r="E4" s="106"/>
      <c r="F4" s="106"/>
      <c r="G4" s="106"/>
      <c r="H4" s="106"/>
      <c r="I4" s="106"/>
    </row>
    <row r="5" spans="1:19" ht="21" customHeight="1">
      <c r="A5" s="131"/>
      <c r="B5" s="64">
        <f>DATE($R$2,$S$2,(1-WEEKDAY(DATE($R$2,$S$2,1),2))+(COLUMN(C3)-1)+(ROW(L1)-1)*7)</f>
        <v>46420</v>
      </c>
      <c r="C5" s="50">
        <f t="shared" ref="C5:C38" si="0">B5</f>
        <v>46420</v>
      </c>
      <c r="D5" s="100"/>
      <c r="E5" s="100"/>
      <c r="F5" s="100"/>
      <c r="G5" s="100"/>
      <c r="H5" s="100"/>
      <c r="I5" s="100"/>
    </row>
    <row r="6" spans="1:19" ht="21" customHeight="1">
      <c r="A6" s="131"/>
      <c r="B6" s="64">
        <f>DATE($R$2,$S$2,(1-WEEKDAY(DATE($R$2,$S$2,1),2))+(COLUMN(D3)-1)+(ROW(M1)-1)*7)</f>
        <v>46421</v>
      </c>
      <c r="C6" s="50">
        <f t="shared" si="0"/>
        <v>46421</v>
      </c>
      <c r="D6" s="100"/>
      <c r="E6" s="100"/>
      <c r="F6" s="100"/>
      <c r="G6" s="100"/>
      <c r="H6" s="100"/>
      <c r="I6" s="100"/>
    </row>
    <row r="7" spans="1:19" ht="21" customHeight="1">
      <c r="A7" s="131"/>
      <c r="B7" s="64">
        <f>DATE($R$2,$S$2,(1-WEEKDAY(DATE($R$2,$S$2,1),2))+(COLUMN(E3)-1)+(ROW(N1)-1)*7)</f>
        <v>46422</v>
      </c>
      <c r="C7" s="50">
        <f t="shared" si="0"/>
        <v>46422</v>
      </c>
      <c r="D7" s="100"/>
      <c r="E7" s="100"/>
      <c r="F7" s="100"/>
      <c r="G7" s="100"/>
      <c r="H7" s="100"/>
      <c r="I7" s="100"/>
    </row>
    <row r="8" spans="1:19" ht="21" customHeight="1">
      <c r="A8" s="131"/>
      <c r="B8" s="64">
        <f>DATE($R$2,$S$2,(1-WEEKDAY(DATE($R$2,$S$2,1),2))+(COLUMN(F3)-1)+(ROW(O1)-1)*7)</f>
        <v>46423</v>
      </c>
      <c r="C8" s="50">
        <f t="shared" si="0"/>
        <v>46423</v>
      </c>
      <c r="D8" s="100"/>
      <c r="E8" s="100"/>
      <c r="F8" s="100"/>
      <c r="G8" s="100"/>
      <c r="H8" s="100"/>
      <c r="I8" s="100"/>
    </row>
    <row r="9" spans="1:19" ht="21" customHeight="1">
      <c r="A9" s="131"/>
      <c r="B9" s="65">
        <f>DATE($R$2,$S$2,(1-WEEKDAY(DATE($R$2,$S$2,1),2))+(COLUMN(G3)-1)+(ROW(P1)-1)*7)</f>
        <v>46424</v>
      </c>
      <c r="C9" s="66">
        <f t="shared" si="0"/>
        <v>46424</v>
      </c>
      <c r="D9" s="124"/>
      <c r="E9" s="124"/>
      <c r="F9" s="124"/>
      <c r="G9" s="124"/>
      <c r="H9" s="124"/>
      <c r="I9" s="124"/>
    </row>
    <row r="10" spans="1:19" ht="21" customHeight="1" thickBot="1">
      <c r="A10" s="132"/>
      <c r="B10" s="67">
        <f>DATE($R$2,$S$2,(1-WEEKDAY(DATE($R$2,$S$2,1),2))+(COLUMN(H3)-1)+(ROW(Q1)-1)*7)</f>
        <v>46425</v>
      </c>
      <c r="C10" s="68">
        <f t="shared" si="0"/>
        <v>46425</v>
      </c>
      <c r="D10" s="104"/>
      <c r="E10" s="104"/>
      <c r="F10" s="104"/>
      <c r="G10" s="104"/>
      <c r="H10" s="104"/>
      <c r="I10" s="104"/>
    </row>
    <row r="11" spans="1:19" ht="21" customHeight="1" thickTop="1">
      <c r="A11" s="133">
        <f>WEEKNUM($B$11,21)</f>
        <v>6</v>
      </c>
      <c r="B11" s="60">
        <f>DATE($R$2,$S$2,(1-WEEKDAY(DATE($R$2,$S$2,1),2))+(COLUMN(B4)-1)+(ROW(K2)-1)*7)</f>
        <v>46426</v>
      </c>
      <c r="C11" s="52">
        <f t="shared" si="0"/>
        <v>46426</v>
      </c>
      <c r="D11" s="136"/>
      <c r="E11" s="108"/>
      <c r="F11" s="108"/>
      <c r="G11" s="108"/>
      <c r="H11" s="108"/>
      <c r="I11" s="108"/>
    </row>
    <row r="12" spans="1:19" ht="21" customHeight="1">
      <c r="A12" s="134"/>
      <c r="B12" s="64">
        <f>DATE($R$2,$S$2,(1-WEEKDAY(DATE($R$2,$S$2,1),2))+(COLUMN(C4)-1)+(ROW(L2)-1)*7)</f>
        <v>46427</v>
      </c>
      <c r="C12" s="50">
        <f t="shared" si="0"/>
        <v>46427</v>
      </c>
      <c r="D12" s="100"/>
      <c r="E12" s="100"/>
      <c r="F12" s="100"/>
      <c r="G12" s="100"/>
      <c r="H12" s="100"/>
      <c r="I12" s="100"/>
    </row>
    <row r="13" spans="1:19" ht="21" customHeight="1">
      <c r="A13" s="134"/>
      <c r="B13" s="64">
        <f>DATE($R$2,$S$2,(1-WEEKDAY(DATE($R$2,$S$2,1),2))+(COLUMN(D4)-1)+(ROW(M2)-1)*7)</f>
        <v>46428</v>
      </c>
      <c r="C13" s="50">
        <f t="shared" si="0"/>
        <v>46428</v>
      </c>
      <c r="D13" s="106"/>
      <c r="E13" s="106"/>
      <c r="F13" s="106"/>
      <c r="G13" s="106"/>
      <c r="H13" s="106"/>
      <c r="I13" s="106"/>
    </row>
    <row r="14" spans="1:19" ht="21" customHeight="1">
      <c r="A14" s="134"/>
      <c r="B14" s="64">
        <f>DATE($R$2,$S$2,(1-WEEKDAY(DATE($R$2,$S$2,1),2))+(COLUMN(E4)-1)+(ROW(N2)-1)*7)</f>
        <v>46429</v>
      </c>
      <c r="C14" s="50">
        <f t="shared" si="0"/>
        <v>46429</v>
      </c>
      <c r="D14" s="100"/>
      <c r="E14" s="100"/>
      <c r="F14" s="100"/>
      <c r="G14" s="100"/>
      <c r="H14" s="100"/>
      <c r="I14" s="100"/>
    </row>
    <row r="15" spans="1:19" ht="21" customHeight="1">
      <c r="A15" s="134"/>
      <c r="B15" s="64">
        <f>DATE($R$2,$S$2,(1-WEEKDAY(DATE($R$2,$S$2,1),2))+(COLUMN(F4)-1)+(ROW(O2)-1)*7)</f>
        <v>46430</v>
      </c>
      <c r="C15" s="50">
        <f t="shared" si="0"/>
        <v>46430</v>
      </c>
      <c r="D15" s="100"/>
      <c r="E15" s="100"/>
      <c r="F15" s="100"/>
      <c r="G15" s="100"/>
      <c r="H15" s="100"/>
      <c r="I15" s="100"/>
    </row>
    <row r="16" spans="1:19" ht="21" customHeight="1">
      <c r="A16" s="134"/>
      <c r="B16" s="69">
        <f>DATE($R$2,$S$2,(1-WEEKDAY(DATE($R$2,$S$2,1),2))+(COLUMN(G4)-1)+(ROW(P2)-1)*7)</f>
        <v>46431</v>
      </c>
      <c r="C16" s="70">
        <f t="shared" si="0"/>
        <v>46431</v>
      </c>
      <c r="D16" s="102"/>
      <c r="E16" s="102"/>
      <c r="F16" s="102"/>
      <c r="G16" s="102"/>
      <c r="H16" s="102"/>
      <c r="I16" s="102"/>
    </row>
    <row r="17" spans="1:9" ht="21" customHeight="1" thickBot="1">
      <c r="A17" s="135"/>
      <c r="B17" s="67">
        <f>DATE($R$2,$S$2,(1-WEEKDAY(DATE($R$2,$S$2,1),2))+(COLUMN(H4)-1)+(ROW(Q2)-1)*7)</f>
        <v>46432</v>
      </c>
      <c r="C17" s="68">
        <f t="shared" si="0"/>
        <v>46432</v>
      </c>
      <c r="D17" s="104"/>
      <c r="E17" s="104"/>
      <c r="F17" s="104"/>
      <c r="G17" s="104"/>
      <c r="H17" s="104"/>
      <c r="I17" s="104"/>
    </row>
    <row r="18" spans="1:9" ht="21" customHeight="1" thickTop="1">
      <c r="A18" s="137">
        <f>WEEKNUM($B$18,21)</f>
        <v>7</v>
      </c>
      <c r="B18" s="60">
        <f>DATE($R$2,$S$2,(1-WEEKDAY(DATE($R$2,$S$2,1),2))+(COLUMN(B13)-1)+(ROW(K3)-1)*7)</f>
        <v>46433</v>
      </c>
      <c r="C18" s="52">
        <f t="shared" si="0"/>
        <v>46433</v>
      </c>
      <c r="D18" s="108"/>
      <c r="E18" s="108"/>
      <c r="F18" s="108"/>
      <c r="G18" s="108"/>
      <c r="H18" s="108"/>
      <c r="I18" s="108"/>
    </row>
    <row r="19" spans="1:9" ht="21" customHeight="1">
      <c r="A19" s="131"/>
      <c r="B19" s="64">
        <f>DATE($R$2,$S$2,(1-WEEKDAY(DATE($R$2,$S$2,1),2))+(COLUMN(C13)-1)+(ROW(L3)-1)*7)</f>
        <v>46434</v>
      </c>
      <c r="C19" s="50">
        <f t="shared" si="0"/>
        <v>46434</v>
      </c>
      <c r="D19" s="100"/>
      <c r="E19" s="100"/>
      <c r="F19" s="100"/>
      <c r="G19" s="100"/>
      <c r="H19" s="100"/>
      <c r="I19" s="100"/>
    </row>
    <row r="20" spans="1:9" ht="21" customHeight="1">
      <c r="A20" s="131"/>
      <c r="B20" s="64">
        <f>DATE($R$2,$S$2,(1-WEEKDAY(DATE($R$2,$S$2,1),2))+(COLUMN(D13)-1)+(ROW(M3)-1)*7)</f>
        <v>46435</v>
      </c>
      <c r="C20" s="50">
        <f t="shared" si="0"/>
        <v>46435</v>
      </c>
      <c r="D20" s="100"/>
      <c r="E20" s="100"/>
      <c r="F20" s="100"/>
      <c r="G20" s="100"/>
      <c r="H20" s="100"/>
      <c r="I20" s="100"/>
    </row>
    <row r="21" spans="1:9" ht="21" customHeight="1">
      <c r="A21" s="131"/>
      <c r="B21" s="64">
        <f>DATE($R$2,$S$2,(1-WEEKDAY(DATE($R$2,$S$2,1),2))+(COLUMN(E13)-1)+(ROW(N3)-1)*7)</f>
        <v>46436</v>
      </c>
      <c r="C21" s="50">
        <f t="shared" si="0"/>
        <v>46436</v>
      </c>
      <c r="D21" s="100"/>
      <c r="E21" s="100"/>
      <c r="F21" s="100"/>
      <c r="G21" s="100"/>
      <c r="H21" s="100"/>
      <c r="I21" s="100"/>
    </row>
    <row r="22" spans="1:9" ht="21" customHeight="1">
      <c r="A22" s="131"/>
      <c r="B22" s="64">
        <f>DATE($R$2,$S$2,(1-WEEKDAY(DATE($R$2,$S$2,1),2))+(COLUMN(F13)-1)+(ROW(O3)-1)*7)</f>
        <v>46437</v>
      </c>
      <c r="C22" s="50">
        <f t="shared" si="0"/>
        <v>46437</v>
      </c>
      <c r="D22" s="106"/>
      <c r="E22" s="106"/>
      <c r="F22" s="106"/>
      <c r="G22" s="106"/>
      <c r="H22" s="106"/>
      <c r="I22" s="106"/>
    </row>
    <row r="23" spans="1:9" ht="21" customHeight="1">
      <c r="A23" s="131"/>
      <c r="B23" s="69">
        <f>DATE($R$2,$S$2,(1-WEEKDAY(DATE($R$2,$S$2,1),2))+(COLUMN(G13)-1)+(ROW(P3)-1)*7)</f>
        <v>46438</v>
      </c>
      <c r="C23" s="70">
        <f t="shared" si="0"/>
        <v>46438</v>
      </c>
      <c r="D23" s="102"/>
      <c r="E23" s="102"/>
      <c r="F23" s="102"/>
      <c r="G23" s="102"/>
      <c r="H23" s="102"/>
      <c r="I23" s="102"/>
    </row>
    <row r="24" spans="1:9" ht="21" customHeight="1" thickBot="1">
      <c r="A24" s="132"/>
      <c r="B24" s="67">
        <f>DATE($R$2,$S$2,(1-WEEKDAY(DATE($R$2,$S$2,1),2))+(COLUMN(H13)-1)+(ROW(Q3)-1)*7)</f>
        <v>46439</v>
      </c>
      <c r="C24" s="68">
        <f t="shared" si="0"/>
        <v>46439</v>
      </c>
      <c r="D24" s="104"/>
      <c r="E24" s="104"/>
      <c r="F24" s="104"/>
      <c r="G24" s="104"/>
      <c r="H24" s="104"/>
      <c r="I24" s="104"/>
    </row>
    <row r="25" spans="1:9" ht="21" customHeight="1" thickTop="1">
      <c r="A25" s="133">
        <f>WEEKNUM($B$25,21)</f>
        <v>8</v>
      </c>
      <c r="B25" s="60">
        <f>DATE($R$2,$S$2,(1-WEEKDAY(DATE($R$2,$S$2,1),2))+(COLUMN(B22)-1)+(ROW(K4)-1)*7)</f>
        <v>46440</v>
      </c>
      <c r="C25" s="52">
        <f t="shared" si="0"/>
        <v>46440</v>
      </c>
      <c r="D25" s="108"/>
      <c r="E25" s="108"/>
      <c r="F25" s="108"/>
      <c r="G25" s="108"/>
      <c r="H25" s="108"/>
      <c r="I25" s="108"/>
    </row>
    <row r="26" spans="1:9" ht="21" customHeight="1">
      <c r="A26" s="134"/>
      <c r="B26" s="64">
        <f>DATE($R$2,$S$2,(1-WEEKDAY(DATE($R$2,$S$2,1),2))+(COLUMN(C22)-1)+(ROW(L4)-1)*7)</f>
        <v>46441</v>
      </c>
      <c r="C26" s="50">
        <f t="shared" si="0"/>
        <v>46441</v>
      </c>
      <c r="D26" s="100"/>
      <c r="E26" s="100"/>
      <c r="F26" s="100"/>
      <c r="G26" s="100"/>
      <c r="H26" s="100"/>
      <c r="I26" s="100"/>
    </row>
    <row r="27" spans="1:9" ht="21" customHeight="1">
      <c r="A27" s="134"/>
      <c r="B27" s="64">
        <f>DATE($R$2,$S$2,(1-WEEKDAY(DATE($R$2,$S$2,1),2))+(COLUMN(D22)-1)+(ROW(M4)-1)*7)</f>
        <v>46442</v>
      </c>
      <c r="C27" s="50">
        <f t="shared" si="0"/>
        <v>46442</v>
      </c>
      <c r="D27" s="100"/>
      <c r="E27" s="100"/>
      <c r="F27" s="100"/>
      <c r="G27" s="100"/>
      <c r="H27" s="100"/>
      <c r="I27" s="100"/>
    </row>
    <row r="28" spans="1:9" ht="21" customHeight="1">
      <c r="A28" s="134"/>
      <c r="B28" s="64">
        <f>DATE($R$2,$S$2,(1-WEEKDAY(DATE($R$2,$S$2,1),2))+(COLUMN(E22)-1)+(ROW(N4)-1)*7)</f>
        <v>46443</v>
      </c>
      <c r="C28" s="50">
        <f t="shared" si="0"/>
        <v>46443</v>
      </c>
      <c r="D28" s="100"/>
      <c r="E28" s="100"/>
      <c r="F28" s="100"/>
      <c r="G28" s="100"/>
      <c r="H28" s="100"/>
      <c r="I28" s="100"/>
    </row>
    <row r="29" spans="1:9" ht="21" customHeight="1">
      <c r="A29" s="134"/>
      <c r="B29" s="64">
        <f>DATE($R$2,$S$2,(1-WEEKDAY(DATE($R$2,$S$2,1),2))+(COLUMN(F22)-1)+(ROW(O4)-1)*7)</f>
        <v>46444</v>
      </c>
      <c r="C29" s="50">
        <f t="shared" si="0"/>
        <v>46444</v>
      </c>
      <c r="D29" s="100"/>
      <c r="E29" s="100"/>
      <c r="F29" s="100"/>
      <c r="G29" s="100"/>
      <c r="H29" s="100"/>
      <c r="I29" s="100"/>
    </row>
    <row r="30" spans="1:9" ht="21" customHeight="1">
      <c r="A30" s="134"/>
      <c r="B30" s="69">
        <f>DATE($R$2,$S$2,(1-WEEKDAY(DATE($R$2,$S$2,1),2))+(COLUMN(G22)-1)+(ROW(P4)-1)*7)</f>
        <v>46445</v>
      </c>
      <c r="C30" s="70">
        <f t="shared" si="0"/>
        <v>46445</v>
      </c>
      <c r="D30" s="102"/>
      <c r="E30" s="102"/>
      <c r="F30" s="102"/>
      <c r="G30" s="102"/>
      <c r="H30" s="102"/>
      <c r="I30" s="102"/>
    </row>
    <row r="31" spans="1:9" ht="21" customHeight="1" thickBot="1">
      <c r="A31" s="135"/>
      <c r="B31" s="67">
        <f>DATE($R$2,$S$2,(1-WEEKDAY(DATE($R$2,$S$2,1),2))+(COLUMN(H22)-1)+(ROW(Q4)-1)*7)</f>
        <v>46446</v>
      </c>
      <c r="C31" s="68">
        <f t="shared" si="0"/>
        <v>46446</v>
      </c>
      <c r="D31" s="119"/>
      <c r="E31" s="119"/>
      <c r="F31" s="119"/>
      <c r="G31" s="119"/>
      <c r="H31" s="119"/>
      <c r="I31" s="119"/>
    </row>
    <row r="32" spans="1:9" ht="21" hidden="1" customHeight="1" thickTop="1">
      <c r="A32" s="137">
        <f>WEEKNUM($B$32,21)</f>
        <v>9</v>
      </c>
      <c r="B32" s="60">
        <f>DATE($R$2,$S$2,(1-WEEKDAY(DATE($R$2,$S$2,1),2))+(COLUMN(B31)-1)+(ROW(K5)-1)*7)</f>
        <v>46447</v>
      </c>
      <c r="C32" s="52">
        <f t="shared" si="0"/>
        <v>46447</v>
      </c>
      <c r="D32" s="108"/>
      <c r="E32" s="108"/>
      <c r="F32" s="108"/>
      <c r="G32" s="108"/>
      <c r="H32" s="108"/>
      <c r="I32" s="108"/>
    </row>
    <row r="33" spans="1:9" ht="21" hidden="1" customHeight="1" thickTop="1">
      <c r="A33" s="131"/>
      <c r="B33" s="64">
        <f>DATE($R$2,$S$2,(1-WEEKDAY(DATE($R$2,$S$2,1),2))+(COLUMN(C31)-1)+(ROW(L5)-1)*7)</f>
        <v>46448</v>
      </c>
      <c r="C33" s="50">
        <f t="shared" si="0"/>
        <v>46448</v>
      </c>
      <c r="D33" s="100"/>
      <c r="E33" s="100"/>
      <c r="F33" s="100"/>
      <c r="G33" s="100"/>
      <c r="H33" s="100"/>
      <c r="I33" s="100"/>
    </row>
    <row r="34" spans="1:9" ht="21" hidden="1" customHeight="1" thickTop="1">
      <c r="A34" s="131"/>
      <c r="B34" s="64">
        <f>DATE($R$2,$S$2,(1-WEEKDAY(DATE($R$2,$S$2,1),2))+(COLUMN(D31)-1)+(ROW(M5)-1)*7)</f>
        <v>46449</v>
      </c>
      <c r="C34" s="50">
        <f t="shared" si="0"/>
        <v>46449</v>
      </c>
      <c r="D34" s="100"/>
      <c r="E34" s="100"/>
      <c r="F34" s="100"/>
      <c r="G34" s="100"/>
      <c r="H34" s="100"/>
      <c r="I34" s="100"/>
    </row>
    <row r="35" spans="1:9" ht="21" hidden="1" customHeight="1" thickTop="1">
      <c r="A35" s="131"/>
      <c r="B35" s="64">
        <f>DATE($R$2,$S$2,(1-WEEKDAY(DATE($R$2,$S$2,1),2))+(COLUMN(E31)-1)+(ROW(N5)-1)*7)</f>
        <v>46450</v>
      </c>
      <c r="C35" s="50">
        <f t="shared" si="0"/>
        <v>46450</v>
      </c>
      <c r="D35" s="100"/>
      <c r="E35" s="100"/>
      <c r="F35" s="100"/>
      <c r="G35" s="100"/>
      <c r="H35" s="100"/>
      <c r="I35" s="100"/>
    </row>
    <row r="36" spans="1:9" ht="21" hidden="1" customHeight="1" thickTop="1">
      <c r="A36" s="131"/>
      <c r="B36" s="64">
        <f>DATE($R$2,$S$2,(1-WEEKDAY(DATE($R$2,$S$2,1),2))+(COLUMN(F31)-1)+(ROW(O5)-1)*7)</f>
        <v>46451</v>
      </c>
      <c r="C36" s="50">
        <f t="shared" si="0"/>
        <v>46451</v>
      </c>
      <c r="D36" s="100"/>
      <c r="E36" s="100"/>
      <c r="F36" s="100"/>
      <c r="G36" s="100"/>
      <c r="H36" s="100"/>
      <c r="I36" s="100"/>
    </row>
    <row r="37" spans="1:9" ht="21" hidden="1" customHeight="1" thickTop="1">
      <c r="A37" s="131"/>
      <c r="B37" s="69">
        <f>DATE($R$2,$S$2,(1-WEEKDAY(DATE($R$2,$S$2,1),2))+(COLUMN(G31)-1)+(ROW(P5)-1)*7)</f>
        <v>46452</v>
      </c>
      <c r="C37" s="70">
        <f t="shared" si="0"/>
        <v>46452</v>
      </c>
      <c r="D37" s="102"/>
      <c r="E37" s="102"/>
      <c r="F37" s="102"/>
      <c r="G37" s="102"/>
      <c r="H37" s="102"/>
      <c r="I37" s="102"/>
    </row>
    <row r="38" spans="1:9" ht="21" hidden="1" customHeight="1">
      <c r="A38" s="138"/>
      <c r="B38" s="72">
        <f>DATE($R$2,$S$2,(1-WEEKDAY(DATE($R$2,$S$2,1),2))+(COLUMN(H31)-1)+(ROW(Q5)-1)*7)</f>
        <v>46453</v>
      </c>
      <c r="C38" s="73">
        <f t="shared" si="0"/>
        <v>46453</v>
      </c>
      <c r="D38" s="117"/>
      <c r="E38" s="117"/>
      <c r="F38" s="117"/>
      <c r="G38" s="117"/>
      <c r="H38" s="117"/>
      <c r="I38" s="117"/>
    </row>
    <row r="39" spans="1:9" ht="15.75" customHeight="1" thickTop="1">
      <c r="A39" s="99"/>
      <c r="B39" s="99"/>
      <c r="C39" s="99"/>
      <c r="D39" s="99"/>
      <c r="E39" s="99"/>
      <c r="F39" s="99"/>
      <c r="G39" s="99"/>
      <c r="H39" s="99"/>
      <c r="I39" s="99"/>
    </row>
    <row r="40" spans="1:9" ht="19.5" customHeight="1">
      <c r="B40" s="47"/>
      <c r="C40" s="47"/>
      <c r="D40" s="47"/>
      <c r="E40" s="47"/>
      <c r="F40" s="47"/>
      <c r="G40" s="48"/>
      <c r="H40" s="49"/>
    </row>
    <row r="41" spans="1:9" ht="15" customHeight="1">
      <c r="A41" s="43"/>
      <c r="B41" s="44"/>
      <c r="C41" s="44"/>
      <c r="D41" s="44"/>
      <c r="E41" s="44"/>
      <c r="F41" s="44"/>
      <c r="G41" s="45"/>
      <c r="H41" s="46"/>
    </row>
    <row r="42" spans="1:9" ht="15" customHeight="1">
      <c r="A42" s="43"/>
      <c r="B42" s="44"/>
      <c r="C42" s="44"/>
      <c r="D42" s="44"/>
      <c r="E42" s="44"/>
      <c r="F42" s="44"/>
      <c r="G42" s="45"/>
      <c r="H42" s="46"/>
    </row>
    <row r="43" spans="1:9" ht="15" customHeight="1">
      <c r="A43" s="43"/>
      <c r="B43" s="44"/>
      <c r="C43" s="44"/>
      <c r="D43" s="44"/>
      <c r="E43" s="44"/>
      <c r="F43" s="44"/>
      <c r="G43" s="45"/>
      <c r="H43" s="46"/>
    </row>
    <row r="44" spans="1:9" ht="15" customHeight="1">
      <c r="A44" s="43"/>
      <c r="B44" s="44"/>
      <c r="C44" s="44"/>
      <c r="D44" s="44"/>
      <c r="E44" s="44"/>
      <c r="F44" s="44"/>
      <c r="G44" s="45"/>
      <c r="H44" s="46"/>
    </row>
    <row r="45" spans="1:9" ht="15" customHeight="1">
      <c r="A45" s="43"/>
      <c r="B45" s="44"/>
      <c r="C45" s="44"/>
      <c r="D45" s="44"/>
      <c r="E45" s="44"/>
      <c r="F45" s="44"/>
      <c r="G45" s="45"/>
      <c r="H45" s="46"/>
    </row>
    <row r="46" spans="1:9" ht="15" customHeight="1">
      <c r="A46" s="43"/>
      <c r="B46" s="44"/>
      <c r="C46" s="44"/>
      <c r="D46" s="44"/>
      <c r="E46" s="44"/>
      <c r="F46" s="44"/>
      <c r="G46" s="45"/>
      <c r="H46" s="46"/>
    </row>
    <row r="47" spans="1:9" ht="15" customHeight="1">
      <c r="A47" s="43"/>
      <c r="B47" s="44"/>
      <c r="C47" s="44"/>
      <c r="D47" s="44"/>
      <c r="E47" s="44"/>
      <c r="F47" s="44"/>
      <c r="G47" s="45"/>
      <c r="H47" s="46"/>
    </row>
    <row r="48" spans="1:9" ht="15" customHeight="1">
      <c r="A48" s="43"/>
      <c r="B48" s="44"/>
      <c r="C48" s="44"/>
      <c r="D48" s="44"/>
      <c r="E48" s="44"/>
      <c r="F48" s="44"/>
      <c r="G48" s="45"/>
      <c r="H48" s="46"/>
    </row>
    <row r="49" ht="18.75" customHeight="1"/>
  </sheetData>
  <sheetProtection algorithmName="SHA-512" hashValue="MOX83TwXzMvPx9mfgGhLaS1/2XmN2cPQ8vEu5ryZqwoSeXZ8dQK+X93CiTsDpXb2A/MujAoHm4GC3n/jmot5nw==" saltValue="9KwgtKuucLkLL3nDM8/3Yg==" spinCount="100000" sheet="1" selectLockedCells="1"/>
  <mergeCells count="44">
    <mergeCell ref="A39:I39"/>
    <mergeCell ref="A32:A38"/>
    <mergeCell ref="D32:I32"/>
    <mergeCell ref="D33:I33"/>
    <mergeCell ref="D34:I34"/>
    <mergeCell ref="D35:I35"/>
    <mergeCell ref="D36:I36"/>
    <mergeCell ref="D37:I37"/>
    <mergeCell ref="D38:I38"/>
    <mergeCell ref="A25:A31"/>
    <mergeCell ref="D25:I25"/>
    <mergeCell ref="D26:I26"/>
    <mergeCell ref="D27:I27"/>
    <mergeCell ref="D28:I28"/>
    <mergeCell ref="D29:I29"/>
    <mergeCell ref="D30:I30"/>
    <mergeCell ref="D31:I31"/>
    <mergeCell ref="A18:A24"/>
    <mergeCell ref="D18:I18"/>
    <mergeCell ref="D19:I19"/>
    <mergeCell ref="D20:I20"/>
    <mergeCell ref="D21:I21"/>
    <mergeCell ref="D22:I22"/>
    <mergeCell ref="D23:I23"/>
    <mergeCell ref="D24:I24"/>
    <mergeCell ref="A11:A17"/>
    <mergeCell ref="D11:I11"/>
    <mergeCell ref="D12:I12"/>
    <mergeCell ref="D13:I13"/>
    <mergeCell ref="D14:I14"/>
    <mergeCell ref="D15:I15"/>
    <mergeCell ref="D16:I16"/>
    <mergeCell ref="D17:I17"/>
    <mergeCell ref="A1:D2"/>
    <mergeCell ref="G1:H3"/>
    <mergeCell ref="I1:I3"/>
    <mergeCell ref="A4:A10"/>
    <mergeCell ref="D4:I4"/>
    <mergeCell ref="D5:I5"/>
    <mergeCell ref="D6:I6"/>
    <mergeCell ref="D7:I7"/>
    <mergeCell ref="D8:I8"/>
    <mergeCell ref="D9:I9"/>
    <mergeCell ref="D10:I10"/>
  </mergeCells>
  <conditionalFormatting sqref="B4:C38">
    <cfRule type="expression" dxfId="34" priority="2">
      <formula>MONTH(B4)=$S$2</formula>
    </cfRule>
    <cfRule type="expression" dxfId="33" priority="3">
      <formula>MONTH(B4)&lt;&gt;$S$2</formula>
    </cfRule>
  </conditionalFormatting>
  <pageMargins left="0.26" right="0.25" top="0.13" bottom="0.2" header="0.14000000000000001" footer="0.17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54F02C7-7926-41A5-AAA4-9DCB8BA08A16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B4:I38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681B4-E004-404F-91A9-3A062CE2C066}">
  <sheetPr>
    <pageSetUpPr fitToPage="1"/>
  </sheetPr>
  <dimension ref="A1:S49"/>
  <sheetViews>
    <sheetView showGridLines="0" workbookViewId="0">
      <pane ySplit="3" topLeftCell="A20" activePane="bottomLeft" state="frozen"/>
      <selection pane="bottomLeft" activeCell="D11" sqref="D11:I11"/>
    </sheetView>
  </sheetViews>
  <sheetFormatPr baseColWidth="10" defaultRowHeight="15"/>
  <cols>
    <col min="1" max="1" width="5.7109375" customWidth="1"/>
    <col min="2" max="2" width="7.85546875" customWidth="1"/>
    <col min="3" max="3" width="9" customWidth="1"/>
    <col min="4" max="8" width="12.7109375" customWidth="1"/>
    <col min="9" max="9" width="12.7109375" bestFit="1" customWidth="1"/>
    <col min="17" max="17" width="11.42578125" customWidth="1"/>
    <col min="18" max="19" width="11.42578125" hidden="1" customWidth="1"/>
    <col min="20" max="21" width="11.42578125" customWidth="1"/>
  </cols>
  <sheetData>
    <row r="1" spans="1:19" ht="15" customHeight="1">
      <c r="A1" s="97"/>
      <c r="B1" s="97"/>
      <c r="C1" s="97"/>
      <c r="D1" s="97"/>
      <c r="G1" s="98" t="str">
        <f>TEXT(DATE(R2,S2,1),"MMMM")</f>
        <v>März</v>
      </c>
      <c r="H1" s="98"/>
      <c r="I1" s="129">
        <f>DATE(R2,S2,1)</f>
        <v>46447</v>
      </c>
      <c r="J1" s="86"/>
      <c r="K1" s="86"/>
      <c r="L1" s="86"/>
      <c r="M1" s="86"/>
      <c r="N1" s="86"/>
      <c r="O1" s="86"/>
      <c r="R1" s="55" t="s">
        <v>0</v>
      </c>
      <c r="S1" s="55" t="s">
        <v>1</v>
      </c>
    </row>
    <row r="2" spans="1:19" ht="15" customHeight="1">
      <c r="A2" s="97"/>
      <c r="B2" s="97"/>
      <c r="C2" s="97"/>
      <c r="D2" s="97"/>
      <c r="E2" s="53"/>
      <c r="F2" s="53"/>
      <c r="G2" s="98"/>
      <c r="H2" s="98"/>
      <c r="I2" s="129"/>
      <c r="J2" s="86"/>
      <c r="K2" s="86"/>
      <c r="L2" s="86"/>
      <c r="M2" s="86"/>
      <c r="N2" s="86"/>
      <c r="O2" s="86"/>
      <c r="R2" s="56">
        <f>JAN!$R$2</f>
        <v>2027</v>
      </c>
      <c r="S2" s="56">
        <v>3</v>
      </c>
    </row>
    <row r="3" spans="1:19" ht="29.25" customHeight="1">
      <c r="A3" s="41" t="s">
        <v>2</v>
      </c>
      <c r="B3" s="42"/>
      <c r="C3" s="42"/>
      <c r="D3" s="42"/>
      <c r="E3" s="53"/>
      <c r="F3" s="53"/>
      <c r="G3" s="98"/>
      <c r="H3" s="98"/>
      <c r="I3" s="129"/>
      <c r="J3" s="86"/>
      <c r="K3" s="86"/>
      <c r="L3" s="86"/>
      <c r="M3" s="86"/>
      <c r="N3" s="86"/>
      <c r="O3" s="86"/>
    </row>
    <row r="4" spans="1:19" ht="21" customHeight="1">
      <c r="A4" s="123">
        <f>WEEKNUM($B$4,21)</f>
        <v>9</v>
      </c>
      <c r="B4" s="78">
        <f>DATE($R$2,$S$2,(1-WEEKDAY(DATE($R$2,$S$2,1),2))+(COLUMN(B3)-1)+(ROW(K1)-1)*7)</f>
        <v>46447</v>
      </c>
      <c r="C4" s="79">
        <f>B4</f>
        <v>46447</v>
      </c>
      <c r="D4" s="126"/>
      <c r="E4" s="126"/>
      <c r="F4" s="126"/>
      <c r="G4" s="126"/>
      <c r="H4" s="126"/>
      <c r="I4" s="127"/>
      <c r="J4" s="86"/>
      <c r="K4" s="86"/>
      <c r="L4" s="86"/>
      <c r="M4" s="86"/>
      <c r="N4" s="86"/>
      <c r="O4" s="86"/>
    </row>
    <row r="5" spans="1:19" ht="21" customHeight="1">
      <c r="A5" s="111"/>
      <c r="B5" s="64">
        <f>DATE($R$2,$S$2,(1-WEEKDAY(DATE($R$2,$S$2,1),2))+(COLUMN(C3)-1)+(ROW(L1)-1)*7)</f>
        <v>46448</v>
      </c>
      <c r="C5" s="50">
        <f t="shared" ref="C5:C40" si="0">B5</f>
        <v>46448</v>
      </c>
      <c r="D5" s="100"/>
      <c r="E5" s="100"/>
      <c r="F5" s="100"/>
      <c r="G5" s="100"/>
      <c r="H5" s="100"/>
      <c r="I5" s="101"/>
      <c r="J5" s="86"/>
      <c r="K5" s="86"/>
      <c r="L5" s="86"/>
      <c r="M5" s="86"/>
      <c r="N5" s="86"/>
      <c r="O5" s="86"/>
    </row>
    <row r="6" spans="1:19" ht="21" customHeight="1">
      <c r="A6" s="111"/>
      <c r="B6" s="64">
        <f>DATE($R$2,$S$2,(1-WEEKDAY(DATE($R$2,$S$2,1),2))+(COLUMN(D3)-1)+(ROW(M1)-1)*7)</f>
        <v>46449</v>
      </c>
      <c r="C6" s="50">
        <f t="shared" si="0"/>
        <v>46449</v>
      </c>
      <c r="D6" s="100"/>
      <c r="E6" s="100"/>
      <c r="F6" s="100"/>
      <c r="G6" s="100"/>
      <c r="H6" s="100"/>
      <c r="I6" s="101"/>
      <c r="J6" s="86"/>
      <c r="K6" s="86"/>
      <c r="L6" s="86"/>
      <c r="M6" s="86"/>
      <c r="N6" s="86"/>
      <c r="O6" s="86"/>
    </row>
    <row r="7" spans="1:19" ht="21" customHeight="1">
      <c r="A7" s="111"/>
      <c r="B7" s="64">
        <f>DATE($R$2,$S$2,(1-WEEKDAY(DATE($R$2,$S$2,1),2))+(COLUMN(E3)-1)+(ROW(N1)-1)*7)</f>
        <v>46450</v>
      </c>
      <c r="C7" s="50">
        <f t="shared" si="0"/>
        <v>46450</v>
      </c>
      <c r="D7" s="100"/>
      <c r="E7" s="100"/>
      <c r="F7" s="100"/>
      <c r="G7" s="100"/>
      <c r="H7" s="100"/>
      <c r="I7" s="101"/>
      <c r="J7" s="86"/>
      <c r="K7" s="86"/>
      <c r="L7" s="86"/>
      <c r="M7" s="86"/>
      <c r="N7" s="86"/>
      <c r="O7" s="86"/>
    </row>
    <row r="8" spans="1:19" ht="21" customHeight="1">
      <c r="A8" s="111"/>
      <c r="B8" s="64">
        <f>DATE($R$2,$S$2,(1-WEEKDAY(DATE($R$2,$S$2,1),2))+(COLUMN(F3)-1)+(ROW(O1)-1)*7)</f>
        <v>46451</v>
      </c>
      <c r="C8" s="50">
        <f t="shared" si="0"/>
        <v>46451</v>
      </c>
      <c r="D8" s="100"/>
      <c r="E8" s="100"/>
      <c r="F8" s="100"/>
      <c r="G8" s="100"/>
      <c r="H8" s="100"/>
      <c r="I8" s="101"/>
      <c r="J8" s="86"/>
      <c r="K8" s="86"/>
      <c r="L8" s="86"/>
      <c r="M8" s="86"/>
      <c r="N8" s="86"/>
      <c r="O8" s="86"/>
    </row>
    <row r="9" spans="1:19" ht="21" customHeight="1">
      <c r="A9" s="111"/>
      <c r="B9" s="65">
        <f>DATE($R$2,$S$2,(1-WEEKDAY(DATE($R$2,$S$2,1),2))+(COLUMN(G3)-1)+(ROW(P1)-1)*7)</f>
        <v>46452</v>
      </c>
      <c r="C9" s="66">
        <f t="shared" si="0"/>
        <v>46452</v>
      </c>
      <c r="D9" s="124"/>
      <c r="E9" s="124"/>
      <c r="F9" s="124"/>
      <c r="G9" s="124"/>
      <c r="H9" s="124"/>
      <c r="I9" s="125"/>
      <c r="J9" s="86"/>
      <c r="K9" s="86"/>
      <c r="L9" s="86"/>
      <c r="M9" s="86"/>
      <c r="N9" s="86"/>
      <c r="O9" s="86"/>
    </row>
    <row r="10" spans="1:19" ht="21" customHeight="1" thickBot="1">
      <c r="A10" s="112"/>
      <c r="B10" s="67">
        <f>DATE($R$2,$S$2,(1-WEEKDAY(DATE($R$2,$S$2,1),2))+(COLUMN(H3)-1)+(ROW(Q1)-1)*7)</f>
        <v>46453</v>
      </c>
      <c r="C10" s="68">
        <f t="shared" si="0"/>
        <v>46453</v>
      </c>
      <c r="D10" s="104"/>
      <c r="E10" s="104"/>
      <c r="F10" s="104"/>
      <c r="G10" s="104"/>
      <c r="H10" s="104"/>
      <c r="I10" s="105"/>
    </row>
    <row r="11" spans="1:19" ht="21" customHeight="1" thickTop="1">
      <c r="A11" s="113">
        <f>WEEKNUM($B$11,21)</f>
        <v>10</v>
      </c>
      <c r="B11" s="60">
        <f>DATE($R$2,$S$2,(1-WEEKDAY(DATE($R$2,$S$2,1),2))+(COLUMN(B4)-1)+(ROW(K2)-1)*7)</f>
        <v>46454</v>
      </c>
      <c r="C11" s="52">
        <f t="shared" si="0"/>
        <v>46454</v>
      </c>
      <c r="D11" s="108"/>
      <c r="E11" s="108"/>
      <c r="F11" s="108"/>
      <c r="G11" s="108"/>
      <c r="H11" s="108"/>
      <c r="I11" s="109"/>
    </row>
    <row r="12" spans="1:19" ht="21" customHeight="1">
      <c r="A12" s="114"/>
      <c r="B12" s="64">
        <f>DATE($R$2,$S$2,(1-WEEKDAY(DATE($R$2,$S$2,1),2))+(COLUMN(C4)-1)+(ROW(L2)-1)*7)</f>
        <v>46455</v>
      </c>
      <c r="C12" s="50">
        <f t="shared" si="0"/>
        <v>46455</v>
      </c>
      <c r="D12" s="100"/>
      <c r="E12" s="100"/>
      <c r="F12" s="100"/>
      <c r="G12" s="100"/>
      <c r="H12" s="100"/>
      <c r="I12" s="101"/>
    </row>
    <row r="13" spans="1:19" ht="21" customHeight="1">
      <c r="A13" s="114"/>
      <c r="B13" s="64">
        <f>DATE($R$2,$S$2,(1-WEEKDAY(DATE($R$2,$S$2,1),2))+(COLUMN(D4)-1)+(ROW(M2)-1)*7)</f>
        <v>46456</v>
      </c>
      <c r="C13" s="50">
        <f t="shared" si="0"/>
        <v>46456</v>
      </c>
      <c r="D13" s="106"/>
      <c r="E13" s="106"/>
      <c r="F13" s="106"/>
      <c r="G13" s="106"/>
      <c r="H13" s="106"/>
      <c r="I13" s="107"/>
    </row>
    <row r="14" spans="1:19" ht="21" customHeight="1">
      <c r="A14" s="114"/>
      <c r="B14" s="64">
        <f>DATE($R$2,$S$2,(1-WEEKDAY(DATE($R$2,$S$2,1),2))+(COLUMN(E4)-1)+(ROW(N2)-1)*7)</f>
        <v>46457</v>
      </c>
      <c r="C14" s="50">
        <f t="shared" si="0"/>
        <v>46457</v>
      </c>
      <c r="D14" s="100"/>
      <c r="E14" s="100"/>
      <c r="F14" s="100"/>
      <c r="G14" s="100"/>
      <c r="H14" s="100"/>
      <c r="I14" s="101"/>
    </row>
    <row r="15" spans="1:19" ht="21" customHeight="1">
      <c r="A15" s="114"/>
      <c r="B15" s="64">
        <f>DATE($R$2,$S$2,(1-WEEKDAY(DATE($R$2,$S$2,1),2))+(COLUMN(F4)-1)+(ROW(O2)-1)*7)</f>
        <v>46458</v>
      </c>
      <c r="C15" s="50">
        <f t="shared" si="0"/>
        <v>46458</v>
      </c>
      <c r="D15" s="100"/>
      <c r="E15" s="100"/>
      <c r="F15" s="100"/>
      <c r="G15" s="100"/>
      <c r="H15" s="100"/>
      <c r="I15" s="101"/>
    </row>
    <row r="16" spans="1:19" ht="21" customHeight="1">
      <c r="A16" s="114"/>
      <c r="B16" s="69">
        <f>DATE($R$2,$S$2,(1-WEEKDAY(DATE($R$2,$S$2,1),2))+(COLUMN(G4)-1)+(ROW(P2)-1)*7)</f>
        <v>46459</v>
      </c>
      <c r="C16" s="70">
        <f t="shared" si="0"/>
        <v>46459</v>
      </c>
      <c r="D16" s="102"/>
      <c r="E16" s="102"/>
      <c r="F16" s="102"/>
      <c r="G16" s="102"/>
      <c r="H16" s="102"/>
      <c r="I16" s="103"/>
    </row>
    <row r="17" spans="1:9" ht="21" customHeight="1" thickBot="1">
      <c r="A17" s="115"/>
      <c r="B17" s="67">
        <f>DATE($R$2,$S$2,(1-WEEKDAY(DATE($R$2,$S$2,1),2))+(COLUMN(H4)-1)+(ROW(Q2)-1)*7)</f>
        <v>46460</v>
      </c>
      <c r="C17" s="68">
        <f t="shared" si="0"/>
        <v>46460</v>
      </c>
      <c r="D17" s="104"/>
      <c r="E17" s="104"/>
      <c r="F17" s="104"/>
      <c r="G17" s="104"/>
      <c r="H17" s="104"/>
      <c r="I17" s="105"/>
    </row>
    <row r="18" spans="1:9" ht="21" customHeight="1" thickTop="1">
      <c r="A18" s="110">
        <f>WEEKNUM($B$18,21)</f>
        <v>11</v>
      </c>
      <c r="B18" s="60">
        <f>DATE($R$2,$S$2,(1-WEEKDAY(DATE($R$2,$S$2,1),2))+(COLUMN(B13)-1)+(ROW(K3)-1)*7)</f>
        <v>46461</v>
      </c>
      <c r="C18" s="52">
        <f t="shared" si="0"/>
        <v>46461</v>
      </c>
      <c r="D18" s="108"/>
      <c r="E18" s="108"/>
      <c r="F18" s="108"/>
      <c r="G18" s="108"/>
      <c r="H18" s="108"/>
      <c r="I18" s="109"/>
    </row>
    <row r="19" spans="1:9" ht="21" customHeight="1">
      <c r="A19" s="111"/>
      <c r="B19" s="64">
        <f>DATE($R$2,$S$2,(1-WEEKDAY(DATE($R$2,$S$2,1),2))+(COLUMN(C13)-1)+(ROW(L3)-1)*7)</f>
        <v>46462</v>
      </c>
      <c r="C19" s="50">
        <f t="shared" si="0"/>
        <v>46462</v>
      </c>
      <c r="D19" s="100"/>
      <c r="E19" s="100"/>
      <c r="F19" s="100"/>
      <c r="G19" s="100"/>
      <c r="H19" s="100"/>
      <c r="I19" s="101"/>
    </row>
    <row r="20" spans="1:9" ht="21" customHeight="1">
      <c r="A20" s="111"/>
      <c r="B20" s="64">
        <f>DATE($R$2,$S$2,(1-WEEKDAY(DATE($R$2,$S$2,1),2))+(COLUMN(D13)-1)+(ROW(M3)-1)*7)</f>
        <v>46463</v>
      </c>
      <c r="C20" s="50">
        <f t="shared" si="0"/>
        <v>46463</v>
      </c>
      <c r="D20" s="100"/>
      <c r="E20" s="100"/>
      <c r="F20" s="100"/>
      <c r="G20" s="100"/>
      <c r="H20" s="100"/>
      <c r="I20" s="101"/>
    </row>
    <row r="21" spans="1:9" ht="21" customHeight="1">
      <c r="A21" s="111"/>
      <c r="B21" s="64">
        <f>DATE($R$2,$S$2,(1-WEEKDAY(DATE($R$2,$S$2,1),2))+(COLUMN(E13)-1)+(ROW(N3)-1)*7)</f>
        <v>46464</v>
      </c>
      <c r="C21" s="50">
        <f t="shared" si="0"/>
        <v>46464</v>
      </c>
      <c r="D21" s="100"/>
      <c r="E21" s="100"/>
      <c r="F21" s="100"/>
      <c r="G21" s="100"/>
      <c r="H21" s="100"/>
      <c r="I21" s="101"/>
    </row>
    <row r="22" spans="1:9" ht="21" customHeight="1">
      <c r="A22" s="111"/>
      <c r="B22" s="64">
        <f>DATE($R$2,$S$2,(1-WEEKDAY(DATE($R$2,$S$2,1),2))+(COLUMN(F13)-1)+(ROW(O3)-1)*7)</f>
        <v>46465</v>
      </c>
      <c r="C22" s="50">
        <f t="shared" si="0"/>
        <v>46465</v>
      </c>
      <c r="D22" s="106"/>
      <c r="E22" s="106"/>
      <c r="F22" s="106"/>
      <c r="G22" s="106"/>
      <c r="H22" s="106"/>
      <c r="I22" s="107"/>
    </row>
    <row r="23" spans="1:9" ht="21" customHeight="1">
      <c r="A23" s="111"/>
      <c r="B23" s="69">
        <f>DATE($R$2,$S$2,(1-WEEKDAY(DATE($R$2,$S$2,1),2))+(COLUMN(G13)-1)+(ROW(P3)-1)*7)</f>
        <v>46466</v>
      </c>
      <c r="C23" s="70">
        <f t="shared" si="0"/>
        <v>46466</v>
      </c>
      <c r="D23" s="102"/>
      <c r="E23" s="102"/>
      <c r="F23" s="102"/>
      <c r="G23" s="102"/>
      <c r="H23" s="102"/>
      <c r="I23" s="103"/>
    </row>
    <row r="24" spans="1:9" ht="21" customHeight="1" thickBot="1">
      <c r="A24" s="112"/>
      <c r="B24" s="67">
        <f>DATE($R$2,$S$2,(1-WEEKDAY(DATE($R$2,$S$2,1),2))+(COLUMN(H13)-1)+(ROW(Q3)-1)*7)</f>
        <v>46467</v>
      </c>
      <c r="C24" s="68">
        <f t="shared" si="0"/>
        <v>46467</v>
      </c>
      <c r="D24" s="104"/>
      <c r="E24" s="104"/>
      <c r="F24" s="104"/>
      <c r="G24" s="104"/>
      <c r="H24" s="104"/>
      <c r="I24" s="105"/>
    </row>
    <row r="25" spans="1:9" ht="21" customHeight="1" thickTop="1">
      <c r="A25" s="113">
        <f>WEEKNUM($B$25,21)</f>
        <v>12</v>
      </c>
      <c r="B25" s="60">
        <f>DATE($R$2,$S$2,(1-WEEKDAY(DATE($R$2,$S$2,1),2))+(COLUMN(B22)-1)+(ROW(K4)-1)*7)</f>
        <v>46468</v>
      </c>
      <c r="C25" s="52">
        <f t="shared" si="0"/>
        <v>46468</v>
      </c>
      <c r="D25" s="108"/>
      <c r="E25" s="108"/>
      <c r="F25" s="108"/>
      <c r="G25" s="108"/>
      <c r="H25" s="108"/>
      <c r="I25" s="109"/>
    </row>
    <row r="26" spans="1:9" ht="21" customHeight="1">
      <c r="A26" s="114"/>
      <c r="B26" s="64">
        <f>DATE($R$2,$S$2,(1-WEEKDAY(DATE($R$2,$S$2,1),2))+(COLUMN(C22)-1)+(ROW(L4)-1)*7)</f>
        <v>46469</v>
      </c>
      <c r="C26" s="50">
        <f t="shared" si="0"/>
        <v>46469</v>
      </c>
      <c r="D26" s="100"/>
      <c r="E26" s="100"/>
      <c r="F26" s="100"/>
      <c r="G26" s="100"/>
      <c r="H26" s="100"/>
      <c r="I26" s="101"/>
    </row>
    <row r="27" spans="1:9" ht="21" customHeight="1">
      <c r="A27" s="114"/>
      <c r="B27" s="64">
        <f>DATE($R$2,$S$2,(1-WEEKDAY(DATE($R$2,$S$2,1),2))+(COLUMN(D22)-1)+(ROW(M4)-1)*7)</f>
        <v>46470</v>
      </c>
      <c r="C27" s="50">
        <f t="shared" si="0"/>
        <v>46470</v>
      </c>
      <c r="D27" s="100"/>
      <c r="E27" s="100"/>
      <c r="F27" s="100"/>
      <c r="G27" s="100"/>
      <c r="H27" s="100"/>
      <c r="I27" s="101"/>
    </row>
    <row r="28" spans="1:9" ht="21" customHeight="1">
      <c r="A28" s="114"/>
      <c r="B28" s="64">
        <f>DATE($R$2,$S$2,(1-WEEKDAY(DATE($R$2,$S$2,1),2))+(COLUMN(E22)-1)+(ROW(N4)-1)*7)</f>
        <v>46471</v>
      </c>
      <c r="C28" s="50">
        <f t="shared" si="0"/>
        <v>46471</v>
      </c>
      <c r="D28" s="100"/>
      <c r="E28" s="100"/>
      <c r="F28" s="100"/>
      <c r="G28" s="100"/>
      <c r="H28" s="100"/>
      <c r="I28" s="101"/>
    </row>
    <row r="29" spans="1:9" ht="21" customHeight="1">
      <c r="A29" s="114"/>
      <c r="B29" s="64">
        <f>DATE($R$2,$S$2,(1-WEEKDAY(DATE($R$2,$S$2,1),2))+(COLUMN(F22)-1)+(ROW(O4)-1)*7)</f>
        <v>46472</v>
      </c>
      <c r="C29" s="50">
        <f t="shared" si="0"/>
        <v>46472</v>
      </c>
      <c r="D29" s="100"/>
      <c r="E29" s="100"/>
      <c r="F29" s="100"/>
      <c r="G29" s="100"/>
      <c r="H29" s="100"/>
      <c r="I29" s="101"/>
    </row>
    <row r="30" spans="1:9" ht="21" customHeight="1">
      <c r="A30" s="114"/>
      <c r="B30" s="69">
        <f>DATE($R$2,$S$2,(1-WEEKDAY(DATE($R$2,$S$2,1),2))+(COLUMN(G22)-1)+(ROW(P4)-1)*7)</f>
        <v>46473</v>
      </c>
      <c r="C30" s="70">
        <f t="shared" si="0"/>
        <v>46473</v>
      </c>
      <c r="D30" s="102"/>
      <c r="E30" s="102"/>
      <c r="F30" s="102"/>
      <c r="G30" s="102"/>
      <c r="H30" s="102"/>
      <c r="I30" s="103"/>
    </row>
    <row r="31" spans="1:9" ht="21" customHeight="1" thickBot="1">
      <c r="A31" s="115"/>
      <c r="B31" s="67">
        <f>DATE($R$2,$S$2,(1-WEEKDAY(DATE($R$2,$S$2,1),2))+(COLUMN(H22)-1)+(ROW(Q4)-1)*7)</f>
        <v>46474</v>
      </c>
      <c r="C31" s="68">
        <f t="shared" si="0"/>
        <v>46474</v>
      </c>
      <c r="D31" s="119"/>
      <c r="E31" s="119"/>
      <c r="F31" s="119"/>
      <c r="G31" s="119"/>
      <c r="H31" s="119"/>
      <c r="I31" s="120"/>
    </row>
    <row r="32" spans="1:9" ht="21" customHeight="1" thickTop="1">
      <c r="A32" s="143">
        <f>WEEKNUM($B$32,21)</f>
        <v>13</v>
      </c>
      <c r="B32" s="80">
        <f>DATE($R$2,$S$2,(1-WEEKDAY(DATE($R$2,$S$2,1),2))+(COLUMN(B31)-1)+(ROW(K5)-1)*7)</f>
        <v>46475</v>
      </c>
      <c r="C32" s="81">
        <f t="shared" si="0"/>
        <v>46475</v>
      </c>
      <c r="D32" s="121"/>
      <c r="E32" s="121"/>
      <c r="F32" s="121"/>
      <c r="G32" s="121"/>
      <c r="H32" s="121"/>
      <c r="I32" s="122"/>
    </row>
    <row r="33" spans="1:9" ht="21" customHeight="1">
      <c r="A33" s="144"/>
      <c r="B33" s="64">
        <f>DATE($R$2,$S$2,(1-WEEKDAY(DATE($R$2,$S$2,1),2))+(COLUMN(C31)-1)+(ROW(L5)-1)*7)</f>
        <v>46476</v>
      </c>
      <c r="C33" s="50">
        <f t="shared" si="0"/>
        <v>46476</v>
      </c>
      <c r="D33" s="100"/>
      <c r="E33" s="100"/>
      <c r="F33" s="100"/>
      <c r="G33" s="100"/>
      <c r="H33" s="100"/>
      <c r="I33" s="101"/>
    </row>
    <row r="34" spans="1:9" ht="21" customHeight="1">
      <c r="A34" s="144"/>
      <c r="B34" s="64">
        <f>DATE($R$2,$S$2,(1-WEEKDAY(DATE($R$2,$S$2,1),2))+(COLUMN(D31)-1)+(ROW(M5)-1)*7)</f>
        <v>46477</v>
      </c>
      <c r="C34" s="50">
        <f t="shared" si="0"/>
        <v>46477</v>
      </c>
      <c r="D34" s="100"/>
      <c r="E34" s="100"/>
      <c r="F34" s="100"/>
      <c r="G34" s="100"/>
      <c r="H34" s="100"/>
      <c r="I34" s="101"/>
    </row>
    <row r="35" spans="1:9" ht="21" hidden="1" customHeight="1">
      <c r="A35" s="144"/>
      <c r="B35" s="64">
        <f>DATE($R$2,$S$2,(1-WEEKDAY(DATE($R$2,$S$2,1),2))+(COLUMN(E31)-1)+(ROW(N5)-1)*7)</f>
        <v>46478</v>
      </c>
      <c r="C35" s="50">
        <f t="shared" si="0"/>
        <v>46478</v>
      </c>
      <c r="D35" s="100"/>
      <c r="E35" s="100"/>
      <c r="F35" s="100"/>
      <c r="G35" s="100"/>
      <c r="H35" s="100"/>
      <c r="I35" s="101"/>
    </row>
    <row r="36" spans="1:9" ht="21" hidden="1" customHeight="1">
      <c r="A36" s="144"/>
      <c r="B36" s="64">
        <f>DATE($R$2,$S$2,(1-WEEKDAY(DATE($R$2,$S$2,1),2))+(COLUMN(F31)-1)+(ROW(O5)-1)*7)</f>
        <v>46479</v>
      </c>
      <c r="C36" s="50">
        <f t="shared" si="0"/>
        <v>46479</v>
      </c>
      <c r="D36" s="100"/>
      <c r="E36" s="100"/>
      <c r="F36" s="100"/>
      <c r="G36" s="100"/>
      <c r="H36" s="100"/>
      <c r="I36" s="101"/>
    </row>
    <row r="37" spans="1:9" ht="21" hidden="1" customHeight="1">
      <c r="A37" s="144"/>
      <c r="B37" s="69">
        <f>DATE($R$2,$S$2,(1-WEEKDAY(DATE($R$2,$S$2,1),2))+(COLUMN(G31)-1)+(ROW(P5)-1)*7)</f>
        <v>46480</v>
      </c>
      <c r="C37" s="70">
        <f t="shared" si="0"/>
        <v>46480</v>
      </c>
      <c r="D37" s="102"/>
      <c r="E37" s="102"/>
      <c r="F37" s="102"/>
      <c r="G37" s="102"/>
      <c r="H37" s="102"/>
      <c r="I37" s="103"/>
    </row>
    <row r="38" spans="1:9" ht="21" hidden="1" customHeight="1" thickBot="1">
      <c r="A38" s="145"/>
      <c r="B38" s="67">
        <f>DATE($R$2,$S$2,(1-WEEKDAY(DATE($R$2,$S$2,1),2))+(COLUMN(H31)-1)+(ROW(Q5)-1)*7)</f>
        <v>46481</v>
      </c>
      <c r="C38" s="68">
        <f t="shared" si="0"/>
        <v>46481</v>
      </c>
      <c r="D38" s="104"/>
      <c r="E38" s="104"/>
      <c r="F38" s="104"/>
      <c r="G38" s="104"/>
      <c r="H38" s="104"/>
      <c r="I38" s="105"/>
    </row>
    <row r="39" spans="1:9" ht="21" hidden="1" customHeight="1" thickTop="1">
      <c r="A39" s="141">
        <f>WEEKNUM($B$39,21)</f>
        <v>14</v>
      </c>
      <c r="B39" s="87">
        <f>DATE($R$2,$S$2,(1-WEEKDAY(DATE($R$2,$S$2,1),2))+(COLUMN(B38)-1)+(ROW(Q6)-1)*7)</f>
        <v>46482</v>
      </c>
      <c r="C39" s="82">
        <f t="shared" si="0"/>
        <v>46482</v>
      </c>
      <c r="D39" s="139"/>
      <c r="E39" s="139"/>
      <c r="F39" s="139"/>
      <c r="G39" s="139"/>
      <c r="H39" s="139"/>
      <c r="I39" s="140"/>
    </row>
    <row r="40" spans="1:9" ht="19.5" hidden="1" customHeight="1">
      <c r="A40" s="142"/>
      <c r="B40" s="77">
        <f>DATE($R$2,$S$2,(1-WEEKDAY(DATE($R$2,$S$2,1),2))+(COLUMN(C39)-1)+(ROW(Q6)-1)*7)</f>
        <v>46483</v>
      </c>
      <c r="C40" s="82">
        <f t="shared" si="0"/>
        <v>46483</v>
      </c>
      <c r="D40" s="139"/>
      <c r="E40" s="139"/>
      <c r="F40" s="139"/>
      <c r="G40" s="139"/>
      <c r="H40" s="139"/>
      <c r="I40" s="140"/>
    </row>
    <row r="41" spans="1:9" ht="15" customHeight="1">
      <c r="A41" s="43"/>
      <c r="B41" s="44"/>
      <c r="C41" s="44"/>
      <c r="D41" s="44"/>
      <c r="E41" s="44"/>
      <c r="F41" s="44"/>
      <c r="G41" s="45"/>
      <c r="H41" s="46"/>
    </row>
    <row r="42" spans="1:9" ht="15" customHeight="1">
      <c r="A42" s="43"/>
      <c r="B42" s="44"/>
      <c r="C42" s="44"/>
      <c r="D42" s="44"/>
      <c r="E42" s="44"/>
      <c r="F42" s="44"/>
      <c r="G42" s="45"/>
      <c r="H42" s="46"/>
    </row>
    <row r="43" spans="1:9" ht="15" customHeight="1">
      <c r="A43" s="43"/>
      <c r="B43" s="44"/>
      <c r="C43" s="44"/>
      <c r="D43" s="44"/>
      <c r="E43" s="44"/>
      <c r="F43" s="44"/>
      <c r="G43" s="45"/>
      <c r="H43" s="46"/>
    </row>
    <row r="44" spans="1:9" ht="15" customHeight="1">
      <c r="A44" s="43"/>
      <c r="B44" s="44"/>
      <c r="C44" s="44"/>
      <c r="D44" s="44"/>
      <c r="E44" s="44"/>
      <c r="F44" s="44"/>
      <c r="G44" s="45"/>
      <c r="H44" s="46"/>
    </row>
    <row r="45" spans="1:9" ht="15" customHeight="1">
      <c r="A45" s="43"/>
      <c r="B45" s="44"/>
      <c r="C45" s="44"/>
      <c r="D45" s="44"/>
      <c r="E45" s="44"/>
      <c r="F45" s="44"/>
      <c r="G45" s="45"/>
      <c r="H45" s="46"/>
    </row>
    <row r="46" spans="1:9" ht="15" customHeight="1">
      <c r="A46" s="43"/>
      <c r="B46" s="44"/>
      <c r="C46" s="44"/>
      <c r="D46" s="44"/>
      <c r="E46" s="44"/>
      <c r="F46" s="44"/>
      <c r="G46" s="45"/>
      <c r="H46" s="46"/>
    </row>
    <row r="47" spans="1:9" ht="15" customHeight="1">
      <c r="A47" s="43"/>
      <c r="B47" s="44"/>
      <c r="C47" s="44"/>
      <c r="D47" s="44"/>
      <c r="E47" s="44"/>
      <c r="F47" s="44"/>
      <c r="G47" s="45"/>
      <c r="H47" s="46"/>
    </row>
    <row r="48" spans="1:9" ht="15" customHeight="1">
      <c r="A48" s="43"/>
      <c r="B48" s="44"/>
      <c r="C48" s="44"/>
      <c r="D48" s="44"/>
      <c r="E48" s="44"/>
      <c r="F48" s="44"/>
      <c r="G48" s="45"/>
      <c r="H48" s="46"/>
    </row>
    <row r="49" ht="18.75" customHeight="1"/>
  </sheetData>
  <sheetProtection algorithmName="SHA-512" hashValue="ufxp3LVjjJfLbUefNwVYvc+YRNxMOgPY9b3Vf4KvyqhhOz4Aftlg0h8XjWb/Nu0jqyMkMgVVqo3xw4kGD0J45w==" saltValue="qooXLOW6xW1aB5EgqO4KCw==" spinCount="100000" sheet="1" selectLockedCells="1"/>
  <mergeCells count="46">
    <mergeCell ref="D39:I39"/>
    <mergeCell ref="A32:A38"/>
    <mergeCell ref="D32:I32"/>
    <mergeCell ref="D33:I33"/>
    <mergeCell ref="D34:I34"/>
    <mergeCell ref="D35:I35"/>
    <mergeCell ref="D36:I36"/>
    <mergeCell ref="D37:I37"/>
    <mergeCell ref="D38:I38"/>
    <mergeCell ref="A25:A31"/>
    <mergeCell ref="D25:I25"/>
    <mergeCell ref="D26:I26"/>
    <mergeCell ref="D27:I27"/>
    <mergeCell ref="D28:I28"/>
    <mergeCell ref="D29:I29"/>
    <mergeCell ref="D30:I30"/>
    <mergeCell ref="D31:I31"/>
    <mergeCell ref="A18:A24"/>
    <mergeCell ref="D18:I18"/>
    <mergeCell ref="D19:I19"/>
    <mergeCell ref="D20:I20"/>
    <mergeCell ref="D21:I21"/>
    <mergeCell ref="D22:I22"/>
    <mergeCell ref="D23:I23"/>
    <mergeCell ref="D24:I24"/>
    <mergeCell ref="D13:I13"/>
    <mergeCell ref="D14:I14"/>
    <mergeCell ref="D15:I15"/>
    <mergeCell ref="D16:I16"/>
    <mergeCell ref="D17:I17"/>
    <mergeCell ref="D40:I40"/>
    <mergeCell ref="A39:A40"/>
    <mergeCell ref="A1:D2"/>
    <mergeCell ref="G1:H3"/>
    <mergeCell ref="I1:I3"/>
    <mergeCell ref="A4:A10"/>
    <mergeCell ref="D4:I4"/>
    <mergeCell ref="D5:I5"/>
    <mergeCell ref="D6:I6"/>
    <mergeCell ref="D7:I7"/>
    <mergeCell ref="D8:I8"/>
    <mergeCell ref="D9:I9"/>
    <mergeCell ref="D10:I10"/>
    <mergeCell ref="A11:A17"/>
    <mergeCell ref="D11:I11"/>
    <mergeCell ref="D12:I12"/>
  </mergeCells>
  <conditionalFormatting sqref="B4:C40">
    <cfRule type="expression" dxfId="31" priority="2">
      <formula>MONTH(B4)=$S$2</formula>
    </cfRule>
    <cfRule type="expression" dxfId="30" priority="3">
      <formula>MONTH(B4)&lt;&gt;$S$2</formula>
    </cfRule>
  </conditionalFormatting>
  <pageMargins left="0.2" right="0.25" top="0.13" bottom="0.2" header="0.2" footer="0.17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440E0EC-1B34-47FA-B3C6-6D6FB1B5416E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B4:I40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983A1-36DF-4ECA-9497-C608AEC4F3FE}">
  <sheetPr>
    <pageSetUpPr fitToPage="1"/>
  </sheetPr>
  <dimension ref="A1:T49"/>
  <sheetViews>
    <sheetView showGridLines="0" workbookViewId="0">
      <pane ySplit="3" topLeftCell="A6" activePane="bottomLeft" state="frozen"/>
      <selection pane="bottomLeft" activeCell="D23" sqref="D23:I23"/>
    </sheetView>
  </sheetViews>
  <sheetFormatPr baseColWidth="10" defaultRowHeight="15"/>
  <cols>
    <col min="1" max="1" width="5.7109375" customWidth="1"/>
    <col min="2" max="2" width="7.85546875" customWidth="1"/>
    <col min="3" max="3" width="9" customWidth="1"/>
    <col min="4" max="8" width="12.7109375" customWidth="1"/>
    <col min="9" max="9" width="12.7109375" bestFit="1" customWidth="1"/>
    <col min="17" max="20" width="11.42578125" hidden="1" customWidth="1"/>
    <col min="21" max="21" width="11.42578125" customWidth="1"/>
  </cols>
  <sheetData>
    <row r="1" spans="1:19" ht="15" customHeight="1">
      <c r="A1" s="97"/>
      <c r="B1" s="97"/>
      <c r="C1" s="97"/>
      <c r="D1" s="97"/>
      <c r="G1" s="98" t="str">
        <f>TEXT(DATE(R2,S2,1),"MMMM")</f>
        <v>April</v>
      </c>
      <c r="H1" s="98"/>
      <c r="I1" s="129">
        <f>DATE(R2,S2,1)</f>
        <v>46478</v>
      </c>
      <c r="R1" s="55" t="s">
        <v>0</v>
      </c>
      <c r="S1" s="55" t="s">
        <v>1</v>
      </c>
    </row>
    <row r="2" spans="1:19" ht="15" customHeight="1">
      <c r="A2" s="97"/>
      <c r="B2" s="97"/>
      <c r="C2" s="97"/>
      <c r="D2" s="97"/>
      <c r="E2" s="53"/>
      <c r="F2" s="53"/>
      <c r="G2" s="98"/>
      <c r="H2" s="98"/>
      <c r="I2" s="129"/>
      <c r="R2" s="56">
        <f>JAN!$R$2</f>
        <v>2027</v>
      </c>
      <c r="S2" s="56">
        <v>4</v>
      </c>
    </row>
    <row r="3" spans="1:19" ht="29.25" customHeight="1">
      <c r="A3" s="41" t="s">
        <v>2</v>
      </c>
      <c r="B3" s="42"/>
      <c r="C3" s="42"/>
      <c r="D3" s="42"/>
      <c r="E3" s="54"/>
      <c r="F3" s="54"/>
      <c r="G3" s="128"/>
      <c r="H3" s="128"/>
      <c r="I3" s="130"/>
    </row>
    <row r="4" spans="1:19" ht="21" hidden="1" customHeight="1">
      <c r="A4" s="131">
        <f>WEEKNUM($B$4,21)</f>
        <v>13</v>
      </c>
      <c r="B4" s="64">
        <f>DATE($R$2,$S$2,(1-WEEKDAY(DATE($R$2,$S$2,1),2))+(COLUMN(B3)-1)+(ROW(K1)-1)*7)</f>
        <v>46475</v>
      </c>
      <c r="C4" s="50">
        <f>B4</f>
        <v>46475</v>
      </c>
      <c r="D4" s="106"/>
      <c r="E4" s="106"/>
      <c r="F4" s="106"/>
      <c r="G4" s="106"/>
      <c r="H4" s="106"/>
      <c r="I4" s="106"/>
    </row>
    <row r="5" spans="1:19" ht="21" hidden="1" customHeight="1">
      <c r="A5" s="131"/>
      <c r="B5" s="64">
        <f>DATE($R$2,$S$2,(1-WEEKDAY(DATE($R$2,$S$2,1),2))+(COLUMN(C3)-1)+(ROW(L1)-1)*7)</f>
        <v>46476</v>
      </c>
      <c r="C5" s="50">
        <f t="shared" ref="C5:C38" si="0">B5</f>
        <v>46476</v>
      </c>
      <c r="D5" s="100"/>
      <c r="E5" s="100"/>
      <c r="F5" s="100"/>
      <c r="G5" s="100"/>
      <c r="H5" s="100"/>
      <c r="I5" s="100"/>
    </row>
    <row r="6" spans="1:19" ht="21" hidden="1" customHeight="1">
      <c r="A6" s="131"/>
      <c r="B6" s="88">
        <f>DATE($R$2,$S$2,(1-WEEKDAY(DATE($R$2,$S$2,1),2))+(COLUMN(D3)-1)+(ROW(M1)-1)*7)</f>
        <v>46477</v>
      </c>
      <c r="C6" s="50">
        <f t="shared" si="0"/>
        <v>46477</v>
      </c>
      <c r="D6" s="100"/>
      <c r="E6" s="100"/>
      <c r="F6" s="100"/>
      <c r="G6" s="100"/>
      <c r="H6" s="100"/>
      <c r="I6" s="100"/>
    </row>
    <row r="7" spans="1:19" ht="21" customHeight="1">
      <c r="A7" s="131"/>
      <c r="B7" s="88">
        <f>DATE($R$2,$S$2,(1-WEEKDAY(DATE($R$2,$S$2,1),2))+(COLUMN(E3)-1)+(ROW(N1)-1)*7)</f>
        <v>46478</v>
      </c>
      <c r="C7" s="50">
        <f t="shared" si="0"/>
        <v>46478</v>
      </c>
      <c r="D7" s="100"/>
      <c r="E7" s="100"/>
      <c r="F7" s="100"/>
      <c r="G7" s="100"/>
      <c r="H7" s="100"/>
      <c r="I7" s="100"/>
    </row>
    <row r="8" spans="1:19" ht="21" customHeight="1">
      <c r="A8" s="131"/>
      <c r="B8" s="88">
        <f>DATE($R$2,$S$2,(1-WEEKDAY(DATE($R$2,$S$2,1),2))+(COLUMN(F3)-1)+(ROW(O1)-1)*7)</f>
        <v>46479</v>
      </c>
      <c r="C8" s="50">
        <f t="shared" si="0"/>
        <v>46479</v>
      </c>
      <c r="D8" s="100"/>
      <c r="E8" s="100"/>
      <c r="F8" s="100"/>
      <c r="G8" s="100"/>
      <c r="H8" s="100"/>
      <c r="I8" s="100"/>
    </row>
    <row r="9" spans="1:19" ht="21" customHeight="1">
      <c r="A9" s="131"/>
      <c r="B9" s="89">
        <f>DATE($R$2,$S$2,(1-WEEKDAY(DATE($R$2,$S$2,1),2))+(COLUMN(G3)-1)+(ROW(P1)-1)*7)</f>
        <v>46480</v>
      </c>
      <c r="C9" s="66">
        <f t="shared" si="0"/>
        <v>46480</v>
      </c>
      <c r="D9" s="124"/>
      <c r="E9" s="124"/>
      <c r="F9" s="124"/>
      <c r="G9" s="124"/>
      <c r="H9" s="124"/>
      <c r="I9" s="124"/>
    </row>
    <row r="10" spans="1:19" ht="21" customHeight="1" thickBot="1">
      <c r="A10" s="132"/>
      <c r="B10" s="90">
        <f>DATE($R$2,$S$2,(1-WEEKDAY(DATE($R$2,$S$2,1),2))+(COLUMN(H3)-1)+(ROW(Q1)-1)*7)</f>
        <v>46481</v>
      </c>
      <c r="C10" s="68">
        <f t="shared" si="0"/>
        <v>46481</v>
      </c>
      <c r="D10" s="104"/>
      <c r="E10" s="104"/>
      <c r="F10" s="104"/>
      <c r="G10" s="104"/>
      <c r="H10" s="104"/>
      <c r="I10" s="104"/>
    </row>
    <row r="11" spans="1:19" ht="21" customHeight="1" thickTop="1">
      <c r="A11" s="133">
        <f>WEEKNUM($B$11,21)</f>
        <v>14</v>
      </c>
      <c r="B11" s="91">
        <f>DATE($R$2,$S$2,(1-WEEKDAY(DATE($R$2,$S$2,1),2))+(COLUMN(B4)-1)+(ROW(K2)-1)*7)</f>
        <v>46482</v>
      </c>
      <c r="C11" s="52">
        <f t="shared" si="0"/>
        <v>46482</v>
      </c>
      <c r="D11" s="108"/>
      <c r="E11" s="108"/>
      <c r="F11" s="108"/>
      <c r="G11" s="108"/>
      <c r="H11" s="108"/>
      <c r="I11" s="108"/>
    </row>
    <row r="12" spans="1:19" ht="21" customHeight="1">
      <c r="A12" s="134"/>
      <c r="B12" s="88">
        <f>DATE($R$2,$S$2,(1-WEEKDAY(DATE($R$2,$S$2,1),2))+(COLUMN(C4)-1)+(ROW(L2)-1)*7)</f>
        <v>46483</v>
      </c>
      <c r="C12" s="50">
        <f t="shared" si="0"/>
        <v>46483</v>
      </c>
      <c r="D12" s="100"/>
      <c r="E12" s="100"/>
      <c r="F12" s="100"/>
      <c r="G12" s="100"/>
      <c r="H12" s="100"/>
      <c r="I12" s="100"/>
    </row>
    <row r="13" spans="1:19" ht="21" customHeight="1">
      <c r="A13" s="134"/>
      <c r="B13" s="88">
        <f>DATE($R$2,$S$2,(1-WEEKDAY(DATE($R$2,$S$2,1),2))+(COLUMN(D4)-1)+(ROW(M2)-1)*7)</f>
        <v>46484</v>
      </c>
      <c r="C13" s="50">
        <f t="shared" si="0"/>
        <v>46484</v>
      </c>
      <c r="D13" s="106"/>
      <c r="E13" s="106"/>
      <c r="F13" s="106"/>
      <c r="G13" s="106"/>
      <c r="H13" s="106"/>
      <c r="I13" s="106"/>
    </row>
    <row r="14" spans="1:19" ht="21" customHeight="1">
      <c r="A14" s="134"/>
      <c r="B14" s="88">
        <f>DATE($R$2,$S$2,(1-WEEKDAY(DATE($R$2,$S$2,1),2))+(COLUMN(E4)-1)+(ROW(N2)-1)*7)</f>
        <v>46485</v>
      </c>
      <c r="C14" s="50">
        <f t="shared" si="0"/>
        <v>46485</v>
      </c>
      <c r="D14" s="100"/>
      <c r="E14" s="100"/>
      <c r="F14" s="100"/>
      <c r="G14" s="100"/>
      <c r="H14" s="100"/>
      <c r="I14" s="100"/>
    </row>
    <row r="15" spans="1:19" ht="21" customHeight="1">
      <c r="A15" s="134"/>
      <c r="B15" s="88">
        <f>DATE($R$2,$S$2,(1-WEEKDAY(DATE($R$2,$S$2,1),2))+(COLUMN(F4)-1)+(ROW(O2)-1)*7)</f>
        <v>46486</v>
      </c>
      <c r="C15" s="50">
        <f t="shared" si="0"/>
        <v>46486</v>
      </c>
      <c r="D15" s="100"/>
      <c r="E15" s="100"/>
      <c r="F15" s="100"/>
      <c r="G15" s="100"/>
      <c r="H15" s="100"/>
      <c r="I15" s="100"/>
    </row>
    <row r="16" spans="1:19" ht="21" customHeight="1">
      <c r="A16" s="134"/>
      <c r="B16" s="92">
        <f>DATE($R$2,$S$2,(1-WEEKDAY(DATE($R$2,$S$2,1),2))+(COLUMN(G4)-1)+(ROW(P2)-1)*7)</f>
        <v>46487</v>
      </c>
      <c r="C16" s="70">
        <f t="shared" si="0"/>
        <v>46487</v>
      </c>
      <c r="D16" s="102"/>
      <c r="E16" s="102"/>
      <c r="F16" s="102"/>
      <c r="G16" s="102"/>
      <c r="H16" s="102"/>
      <c r="I16" s="102"/>
    </row>
    <row r="17" spans="1:9" ht="21" customHeight="1" thickBot="1">
      <c r="A17" s="135"/>
      <c r="B17" s="90">
        <f>DATE($R$2,$S$2,(1-WEEKDAY(DATE($R$2,$S$2,1),2))+(COLUMN(H4)-1)+(ROW(Q2)-1)*7)</f>
        <v>46488</v>
      </c>
      <c r="C17" s="68">
        <f t="shared" si="0"/>
        <v>46488</v>
      </c>
      <c r="D17" s="104"/>
      <c r="E17" s="104"/>
      <c r="F17" s="104"/>
      <c r="G17" s="104"/>
      <c r="H17" s="104"/>
      <c r="I17" s="104"/>
    </row>
    <row r="18" spans="1:9" ht="21" customHeight="1" thickTop="1">
      <c r="A18" s="137">
        <f>WEEKNUM($B$18,21)</f>
        <v>15</v>
      </c>
      <c r="B18" s="91">
        <f>DATE($R$2,$S$2,(1-WEEKDAY(DATE($R$2,$S$2,1),2))+(COLUMN(B13)-1)+(ROW(K3)-1)*7)</f>
        <v>46489</v>
      </c>
      <c r="C18" s="52">
        <f t="shared" si="0"/>
        <v>46489</v>
      </c>
      <c r="D18" s="108"/>
      <c r="E18" s="108"/>
      <c r="F18" s="108"/>
      <c r="G18" s="108"/>
      <c r="H18" s="108"/>
      <c r="I18" s="108"/>
    </row>
    <row r="19" spans="1:9" ht="21" customHeight="1">
      <c r="A19" s="131"/>
      <c r="B19" s="88">
        <f>DATE($R$2,$S$2,(1-WEEKDAY(DATE($R$2,$S$2,1),2))+(COLUMN(C13)-1)+(ROW(L3)-1)*7)</f>
        <v>46490</v>
      </c>
      <c r="C19" s="50">
        <f t="shared" si="0"/>
        <v>46490</v>
      </c>
      <c r="D19" s="100"/>
      <c r="E19" s="100"/>
      <c r="F19" s="100"/>
      <c r="G19" s="100"/>
      <c r="H19" s="100"/>
      <c r="I19" s="100"/>
    </row>
    <row r="20" spans="1:9" ht="21" customHeight="1">
      <c r="A20" s="131"/>
      <c r="B20" s="88">
        <f>DATE($R$2,$S$2,(1-WEEKDAY(DATE($R$2,$S$2,1),2))+(COLUMN(D13)-1)+(ROW(M3)-1)*7)</f>
        <v>46491</v>
      </c>
      <c r="C20" s="50">
        <f t="shared" si="0"/>
        <v>46491</v>
      </c>
      <c r="D20" s="100"/>
      <c r="E20" s="100"/>
      <c r="F20" s="100"/>
      <c r="G20" s="100"/>
      <c r="H20" s="100"/>
      <c r="I20" s="100"/>
    </row>
    <row r="21" spans="1:9" ht="21" customHeight="1">
      <c r="A21" s="131"/>
      <c r="B21" s="88">
        <f>DATE($R$2,$S$2,(1-WEEKDAY(DATE($R$2,$S$2,1),2))+(COLUMN(E13)-1)+(ROW(N3)-1)*7)</f>
        <v>46492</v>
      </c>
      <c r="C21" s="50">
        <f t="shared" si="0"/>
        <v>46492</v>
      </c>
      <c r="D21" s="100"/>
      <c r="E21" s="100"/>
      <c r="F21" s="100"/>
      <c r="G21" s="100"/>
      <c r="H21" s="100"/>
      <c r="I21" s="100"/>
    </row>
    <row r="22" spans="1:9" ht="21" customHeight="1">
      <c r="A22" s="131"/>
      <c r="B22" s="88">
        <f>DATE($R$2,$S$2,(1-WEEKDAY(DATE($R$2,$S$2,1),2))+(COLUMN(F13)-1)+(ROW(O3)-1)*7)</f>
        <v>46493</v>
      </c>
      <c r="C22" s="50">
        <f t="shared" si="0"/>
        <v>46493</v>
      </c>
      <c r="D22" s="106"/>
      <c r="E22" s="106"/>
      <c r="F22" s="106"/>
      <c r="G22" s="106"/>
      <c r="H22" s="106"/>
      <c r="I22" s="106"/>
    </row>
    <row r="23" spans="1:9" ht="21" customHeight="1">
      <c r="A23" s="131"/>
      <c r="B23" s="92">
        <f>DATE($R$2,$S$2,(1-WEEKDAY(DATE($R$2,$S$2,1),2))+(COLUMN(G13)-1)+(ROW(P3)-1)*7)</f>
        <v>46494</v>
      </c>
      <c r="C23" s="70">
        <f t="shared" si="0"/>
        <v>46494</v>
      </c>
      <c r="D23" s="102"/>
      <c r="E23" s="102"/>
      <c r="F23" s="102"/>
      <c r="G23" s="102"/>
      <c r="H23" s="102"/>
      <c r="I23" s="102"/>
    </row>
    <row r="24" spans="1:9" ht="21" customHeight="1" thickBot="1">
      <c r="A24" s="132"/>
      <c r="B24" s="90">
        <f>DATE($R$2,$S$2,(1-WEEKDAY(DATE($R$2,$S$2,1),2))+(COLUMN(H13)-1)+(ROW(Q3)-1)*7)</f>
        <v>46495</v>
      </c>
      <c r="C24" s="68">
        <f t="shared" si="0"/>
        <v>46495</v>
      </c>
      <c r="D24" s="104"/>
      <c r="E24" s="104"/>
      <c r="F24" s="104"/>
      <c r="G24" s="104"/>
      <c r="H24" s="104"/>
      <c r="I24" s="104"/>
    </row>
    <row r="25" spans="1:9" ht="21" customHeight="1" thickTop="1">
      <c r="A25" s="133">
        <f>WEEKNUM($B$25,21)</f>
        <v>16</v>
      </c>
      <c r="B25" s="91">
        <f>DATE($R$2,$S$2,(1-WEEKDAY(DATE($R$2,$S$2,1),2))+(COLUMN(B22)-1)+(ROW(K4)-1)*7)</f>
        <v>46496</v>
      </c>
      <c r="C25" s="52">
        <f t="shared" si="0"/>
        <v>46496</v>
      </c>
      <c r="D25" s="108"/>
      <c r="E25" s="108"/>
      <c r="F25" s="108"/>
      <c r="G25" s="108"/>
      <c r="H25" s="108"/>
      <c r="I25" s="108"/>
    </row>
    <row r="26" spans="1:9" ht="21" customHeight="1">
      <c r="A26" s="134"/>
      <c r="B26" s="88">
        <f>DATE($R$2,$S$2,(1-WEEKDAY(DATE($R$2,$S$2,1),2))+(COLUMN(C22)-1)+(ROW(L4)-1)*7)</f>
        <v>46497</v>
      </c>
      <c r="C26" s="50">
        <f t="shared" si="0"/>
        <v>46497</v>
      </c>
      <c r="D26" s="100"/>
      <c r="E26" s="100"/>
      <c r="F26" s="100"/>
      <c r="G26" s="100"/>
      <c r="H26" s="100"/>
      <c r="I26" s="100"/>
    </row>
    <row r="27" spans="1:9" ht="21" customHeight="1">
      <c r="A27" s="134"/>
      <c r="B27" s="88">
        <f>DATE($R$2,$S$2,(1-WEEKDAY(DATE($R$2,$S$2,1),2))+(COLUMN(D22)-1)+(ROW(M4)-1)*7)</f>
        <v>46498</v>
      </c>
      <c r="C27" s="50">
        <f t="shared" si="0"/>
        <v>46498</v>
      </c>
      <c r="D27" s="100"/>
      <c r="E27" s="100"/>
      <c r="F27" s="100"/>
      <c r="G27" s="100"/>
      <c r="H27" s="100"/>
      <c r="I27" s="100"/>
    </row>
    <row r="28" spans="1:9" ht="21" customHeight="1">
      <c r="A28" s="134"/>
      <c r="B28" s="88">
        <f>DATE($R$2,$S$2,(1-WEEKDAY(DATE($R$2,$S$2,1),2))+(COLUMN(E22)-1)+(ROW(N4)-1)*7)</f>
        <v>46499</v>
      </c>
      <c r="C28" s="50">
        <f t="shared" si="0"/>
        <v>46499</v>
      </c>
      <c r="D28" s="100"/>
      <c r="E28" s="100"/>
      <c r="F28" s="100"/>
      <c r="G28" s="100"/>
      <c r="H28" s="100"/>
      <c r="I28" s="100"/>
    </row>
    <row r="29" spans="1:9" ht="21" customHeight="1">
      <c r="A29" s="134"/>
      <c r="B29" s="88">
        <f>DATE($R$2,$S$2,(1-WEEKDAY(DATE($R$2,$S$2,1),2))+(COLUMN(F22)-1)+(ROW(O4)-1)*7)</f>
        <v>46500</v>
      </c>
      <c r="C29" s="50">
        <f t="shared" si="0"/>
        <v>46500</v>
      </c>
      <c r="D29" s="100"/>
      <c r="E29" s="100"/>
      <c r="F29" s="100"/>
      <c r="G29" s="100"/>
      <c r="H29" s="100"/>
      <c r="I29" s="100"/>
    </row>
    <row r="30" spans="1:9" ht="21" customHeight="1">
      <c r="A30" s="134"/>
      <c r="B30" s="92">
        <f>DATE($R$2,$S$2,(1-WEEKDAY(DATE($R$2,$S$2,1),2))+(COLUMN(G22)-1)+(ROW(P4)-1)*7)</f>
        <v>46501</v>
      </c>
      <c r="C30" s="70">
        <f t="shared" si="0"/>
        <v>46501</v>
      </c>
      <c r="D30" s="102"/>
      <c r="E30" s="102"/>
      <c r="F30" s="102"/>
      <c r="G30" s="102"/>
      <c r="H30" s="102"/>
      <c r="I30" s="102"/>
    </row>
    <row r="31" spans="1:9" ht="21" customHeight="1" thickBot="1">
      <c r="A31" s="135"/>
      <c r="B31" s="90">
        <f>DATE($R$2,$S$2,(1-WEEKDAY(DATE($R$2,$S$2,1),2))+(COLUMN(H22)-1)+(ROW(Q4)-1)*7)</f>
        <v>46502</v>
      </c>
      <c r="C31" s="68">
        <f t="shared" si="0"/>
        <v>46502</v>
      </c>
      <c r="D31" s="119"/>
      <c r="E31" s="119"/>
      <c r="F31" s="119"/>
      <c r="G31" s="119"/>
      <c r="H31" s="119"/>
      <c r="I31" s="119"/>
    </row>
    <row r="32" spans="1:9" ht="21" customHeight="1" thickTop="1">
      <c r="A32" s="137">
        <f>WEEKNUM($B$32,21)</f>
        <v>17</v>
      </c>
      <c r="B32" s="91">
        <f>DATE($R$2,$S$2,(1-WEEKDAY(DATE($R$2,$S$2,1),2))+(COLUMN(B31)-1)+(ROW(K5)-1)*7)</f>
        <v>46503</v>
      </c>
      <c r="C32" s="52">
        <f t="shared" si="0"/>
        <v>46503</v>
      </c>
      <c r="D32" s="108"/>
      <c r="E32" s="108"/>
      <c r="F32" s="108"/>
      <c r="G32" s="108"/>
      <c r="H32" s="108"/>
      <c r="I32" s="108"/>
    </row>
    <row r="33" spans="1:9" ht="21" customHeight="1">
      <c r="A33" s="131"/>
      <c r="B33" s="88">
        <f>DATE($R$2,$S$2,(1-WEEKDAY(DATE($R$2,$S$2,1),2))+(COLUMN(C31)-1)+(ROW(L5)-1)*7)</f>
        <v>46504</v>
      </c>
      <c r="C33" s="50">
        <f t="shared" si="0"/>
        <v>46504</v>
      </c>
      <c r="D33" s="100"/>
      <c r="E33" s="100"/>
      <c r="F33" s="100"/>
      <c r="G33" s="100"/>
      <c r="H33" s="100"/>
      <c r="I33" s="100"/>
    </row>
    <row r="34" spans="1:9" ht="21" customHeight="1">
      <c r="A34" s="131"/>
      <c r="B34" s="88">
        <f>DATE($R$2,$S$2,(1-WEEKDAY(DATE($R$2,$S$2,1),2))+(COLUMN(D31)-1)+(ROW(M5)-1)*7)</f>
        <v>46505</v>
      </c>
      <c r="C34" s="50">
        <f t="shared" si="0"/>
        <v>46505</v>
      </c>
      <c r="D34" s="100"/>
      <c r="E34" s="100"/>
      <c r="F34" s="100"/>
      <c r="G34" s="100"/>
      <c r="H34" s="100"/>
      <c r="I34" s="100"/>
    </row>
    <row r="35" spans="1:9" ht="21" customHeight="1">
      <c r="A35" s="131"/>
      <c r="B35" s="88">
        <f>DATE($R$2,$S$2,(1-WEEKDAY(DATE($R$2,$S$2,1),2))+(COLUMN(E31)-1)+(ROW(N5)-1)*7)</f>
        <v>46506</v>
      </c>
      <c r="C35" s="50">
        <f t="shared" si="0"/>
        <v>46506</v>
      </c>
      <c r="D35" s="100"/>
      <c r="E35" s="100"/>
      <c r="F35" s="100"/>
      <c r="G35" s="100"/>
      <c r="H35" s="100"/>
      <c r="I35" s="100"/>
    </row>
    <row r="36" spans="1:9" ht="21" customHeight="1">
      <c r="A36" s="131"/>
      <c r="B36" s="64">
        <f>DATE($R$2,$S$2,(1-WEEKDAY(DATE($R$2,$S$2,1),2))+(COLUMN(F31)-1)+(ROW(O5)-1)*7)</f>
        <v>46507</v>
      </c>
      <c r="C36" s="50">
        <f t="shared" si="0"/>
        <v>46507</v>
      </c>
      <c r="D36" s="100"/>
      <c r="E36" s="100"/>
      <c r="F36" s="100"/>
      <c r="G36" s="100"/>
      <c r="H36" s="100"/>
      <c r="I36" s="100"/>
    </row>
    <row r="37" spans="1:9" ht="21" hidden="1" customHeight="1">
      <c r="A37" s="131"/>
      <c r="B37" s="69">
        <f>DATE($R$2,$S$2,(1-WEEKDAY(DATE($R$2,$S$2,1),2))+(COLUMN(G31)-1)+(ROW(P5)-1)*7)</f>
        <v>46508</v>
      </c>
      <c r="C37" s="70">
        <f t="shared" si="0"/>
        <v>46508</v>
      </c>
      <c r="D37" s="102"/>
      <c r="E37" s="102"/>
      <c r="F37" s="102"/>
      <c r="G37" s="102"/>
      <c r="H37" s="102"/>
      <c r="I37" s="102"/>
    </row>
    <row r="38" spans="1:9" ht="21" hidden="1" customHeight="1">
      <c r="A38" s="138"/>
      <c r="B38" s="72">
        <f>DATE($R$2,$S$2,(1-WEEKDAY(DATE($R$2,$S$2,1),2))+(COLUMN(H31)-1)+(ROW(Q5)-1)*7)</f>
        <v>46509</v>
      </c>
      <c r="C38" s="73">
        <f t="shared" si="0"/>
        <v>46509</v>
      </c>
      <c r="D38" s="117"/>
      <c r="E38" s="117"/>
      <c r="F38" s="117"/>
      <c r="G38" s="117"/>
      <c r="H38" s="117"/>
      <c r="I38" s="117"/>
    </row>
    <row r="39" spans="1:9" ht="15.75" customHeight="1">
      <c r="A39" s="99"/>
      <c r="B39" s="99"/>
      <c r="C39" s="99"/>
      <c r="D39" s="99"/>
      <c r="E39" s="99"/>
      <c r="F39" s="99"/>
      <c r="G39" s="99"/>
      <c r="H39" s="99"/>
      <c r="I39" s="99"/>
    </row>
    <row r="40" spans="1:9" ht="19.5" customHeight="1">
      <c r="B40" s="47"/>
      <c r="C40" s="47"/>
      <c r="D40" s="47"/>
      <c r="E40" s="47"/>
      <c r="F40" s="47"/>
      <c r="G40" s="48"/>
      <c r="H40" s="49"/>
    </row>
    <row r="41" spans="1:9" ht="15" customHeight="1">
      <c r="A41" s="43"/>
      <c r="B41" s="44"/>
      <c r="C41" s="44"/>
      <c r="D41" s="44"/>
      <c r="E41" s="44"/>
      <c r="F41" s="44"/>
      <c r="G41" s="45"/>
      <c r="H41" s="46"/>
    </row>
    <row r="42" spans="1:9" ht="15" customHeight="1">
      <c r="A42" s="43"/>
      <c r="B42" s="44"/>
      <c r="C42" s="44"/>
      <c r="D42" s="44"/>
      <c r="E42" s="44"/>
      <c r="F42" s="44"/>
      <c r="G42" s="45"/>
      <c r="H42" s="46"/>
    </row>
    <row r="43" spans="1:9" ht="15" customHeight="1">
      <c r="A43" s="43"/>
      <c r="B43" s="44"/>
      <c r="C43" s="44"/>
      <c r="D43" s="44"/>
      <c r="E43" s="44"/>
      <c r="F43" s="44"/>
      <c r="G43" s="45"/>
      <c r="H43" s="46"/>
    </row>
    <row r="44" spans="1:9" ht="15" customHeight="1">
      <c r="A44" s="43"/>
      <c r="B44" s="44"/>
      <c r="C44" s="44"/>
      <c r="D44" s="44"/>
      <c r="E44" s="44"/>
      <c r="F44" s="44"/>
      <c r="G44" s="45"/>
      <c r="H44" s="46"/>
    </row>
    <row r="45" spans="1:9" ht="15" customHeight="1">
      <c r="A45" s="43"/>
      <c r="B45" s="44"/>
      <c r="C45" s="44"/>
      <c r="D45" s="44"/>
      <c r="E45" s="44"/>
      <c r="F45" s="44"/>
      <c r="G45" s="45"/>
      <c r="H45" s="46"/>
    </row>
    <row r="46" spans="1:9" ht="15" customHeight="1">
      <c r="A46" s="43"/>
      <c r="B46" s="44"/>
      <c r="C46" s="44"/>
      <c r="D46" s="44"/>
      <c r="E46" s="44"/>
      <c r="F46" s="44"/>
      <c r="G46" s="45"/>
      <c r="H46" s="46"/>
    </row>
    <row r="47" spans="1:9" ht="15" customHeight="1">
      <c r="A47" s="43"/>
      <c r="B47" s="44"/>
      <c r="C47" s="44"/>
      <c r="D47" s="44"/>
      <c r="E47" s="44"/>
      <c r="F47" s="44"/>
      <c r="G47" s="45"/>
      <c r="H47" s="46"/>
    </row>
    <row r="48" spans="1:9" ht="15" customHeight="1">
      <c r="A48" s="43"/>
      <c r="B48" s="44"/>
      <c r="C48" s="44"/>
      <c r="D48" s="44"/>
      <c r="E48" s="44"/>
      <c r="F48" s="44"/>
      <c r="G48" s="45"/>
      <c r="H48" s="46"/>
    </row>
    <row r="49" ht="18.75" customHeight="1"/>
  </sheetData>
  <sheetProtection algorithmName="SHA-512" hashValue="a7kx9FCsL5Ag/elavVfWOUc2G79JyWbLFh/f9F7uBTeHg2eHfciJf8zkRWxposxiw2mw3gg+lL6gWEmUdFCNUw==" saltValue="YxdGpDdcoL4yYAi9C5/baQ==" spinCount="100000" sheet="1" selectLockedCells="1"/>
  <mergeCells count="44">
    <mergeCell ref="A39:I39"/>
    <mergeCell ref="A32:A38"/>
    <mergeCell ref="D32:I32"/>
    <mergeCell ref="D33:I33"/>
    <mergeCell ref="D34:I34"/>
    <mergeCell ref="D35:I35"/>
    <mergeCell ref="D36:I36"/>
    <mergeCell ref="D37:I37"/>
    <mergeCell ref="D38:I38"/>
    <mergeCell ref="A25:A31"/>
    <mergeCell ref="D25:I25"/>
    <mergeCell ref="D26:I26"/>
    <mergeCell ref="D27:I27"/>
    <mergeCell ref="D28:I28"/>
    <mergeCell ref="D29:I29"/>
    <mergeCell ref="D30:I30"/>
    <mergeCell ref="D31:I31"/>
    <mergeCell ref="A18:A24"/>
    <mergeCell ref="D18:I18"/>
    <mergeCell ref="D19:I19"/>
    <mergeCell ref="D20:I20"/>
    <mergeCell ref="D21:I21"/>
    <mergeCell ref="D22:I22"/>
    <mergeCell ref="D23:I23"/>
    <mergeCell ref="D24:I24"/>
    <mergeCell ref="A11:A17"/>
    <mergeCell ref="D11:I11"/>
    <mergeCell ref="D12:I12"/>
    <mergeCell ref="D13:I13"/>
    <mergeCell ref="D14:I14"/>
    <mergeCell ref="D15:I15"/>
    <mergeCell ref="D16:I16"/>
    <mergeCell ref="D17:I17"/>
    <mergeCell ref="A1:D2"/>
    <mergeCell ref="G1:H3"/>
    <mergeCell ref="I1:I3"/>
    <mergeCell ref="A4:A10"/>
    <mergeCell ref="D4:I4"/>
    <mergeCell ref="D5:I5"/>
    <mergeCell ref="D6:I6"/>
    <mergeCell ref="D7:I7"/>
    <mergeCell ref="D8:I8"/>
    <mergeCell ref="D9:I9"/>
    <mergeCell ref="D10:I10"/>
  </mergeCells>
  <conditionalFormatting sqref="B4:C38">
    <cfRule type="expression" dxfId="28" priority="2">
      <formula>MONTH(B4)=$S$2</formula>
    </cfRule>
    <cfRule type="expression" dxfId="27" priority="3">
      <formula>MONTH(B4)&lt;&gt;$S$2</formula>
    </cfRule>
  </conditionalFormatting>
  <pageMargins left="0.27" right="0.25" top="0.15" bottom="0.2" header="0.12" footer="0.17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40D31E6B-D245-4556-AADA-522ABD42BA3E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B4:I38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3FF2A-BB26-4E44-BBB6-1319E7807968}">
  <sheetPr>
    <pageSetUpPr fitToPage="1"/>
  </sheetPr>
  <dimension ref="A1:T49"/>
  <sheetViews>
    <sheetView showGridLines="0" tabSelected="1" workbookViewId="0">
      <pane ySplit="3" topLeftCell="A9" activePane="bottomLeft" state="frozen"/>
      <selection pane="bottomLeft" activeCell="D9" sqref="D9:I9"/>
    </sheetView>
  </sheetViews>
  <sheetFormatPr baseColWidth="10" defaultRowHeight="15"/>
  <cols>
    <col min="1" max="1" width="5.7109375" customWidth="1"/>
    <col min="2" max="2" width="7.85546875" customWidth="1"/>
    <col min="3" max="3" width="9" customWidth="1"/>
    <col min="4" max="8" width="12.7109375" customWidth="1"/>
    <col min="9" max="9" width="12.7109375" bestFit="1" customWidth="1"/>
    <col min="17" max="17" width="11.42578125" customWidth="1"/>
    <col min="18" max="20" width="11.42578125" hidden="1" customWidth="1"/>
    <col min="21" max="21" width="11.42578125" customWidth="1"/>
  </cols>
  <sheetData>
    <row r="1" spans="1:19" ht="15" customHeight="1">
      <c r="A1" s="97"/>
      <c r="B1" s="97"/>
      <c r="C1" s="97"/>
      <c r="D1" s="97"/>
      <c r="G1" s="98" t="str">
        <f>TEXT(DATE(R2,S2,1),"MMMM")</f>
        <v>Mai</v>
      </c>
      <c r="H1" s="98"/>
      <c r="I1" s="129">
        <f>DATE(R2,S2,1)</f>
        <v>46508</v>
      </c>
      <c r="R1" s="55" t="s">
        <v>0</v>
      </c>
      <c r="S1" s="55" t="s">
        <v>1</v>
      </c>
    </row>
    <row r="2" spans="1:19" ht="15" customHeight="1">
      <c r="A2" s="97"/>
      <c r="B2" s="97"/>
      <c r="C2" s="97"/>
      <c r="D2" s="97"/>
      <c r="E2" s="53"/>
      <c r="F2" s="53"/>
      <c r="G2" s="98"/>
      <c r="H2" s="98"/>
      <c r="I2" s="129"/>
      <c r="R2" s="56">
        <f>JAN!$R$2</f>
        <v>2027</v>
      </c>
      <c r="S2" s="56">
        <v>5</v>
      </c>
    </row>
    <row r="3" spans="1:19" ht="29.25" customHeight="1">
      <c r="A3" s="41" t="s">
        <v>2</v>
      </c>
      <c r="B3" s="42"/>
      <c r="C3" s="42"/>
      <c r="D3" s="42"/>
      <c r="E3" s="54"/>
      <c r="F3" s="54"/>
      <c r="G3" s="128"/>
      <c r="H3" s="128"/>
      <c r="I3" s="130"/>
    </row>
    <row r="4" spans="1:19" ht="21" hidden="1" customHeight="1">
      <c r="A4" s="131">
        <f>WEEKNUM($B$4,21)</f>
        <v>17</v>
      </c>
      <c r="B4" s="64">
        <f>DATE($R$2,$S$2,(1-WEEKDAY(DATE($R$2,$S$2,1),2))+(COLUMN(B3)-1)+(ROW(K1)-1)*7)</f>
        <v>46503</v>
      </c>
      <c r="C4" s="50">
        <f>B4</f>
        <v>46503</v>
      </c>
      <c r="D4" s="106"/>
      <c r="E4" s="106"/>
      <c r="F4" s="106"/>
      <c r="G4" s="106"/>
      <c r="H4" s="106"/>
      <c r="I4" s="106"/>
    </row>
    <row r="5" spans="1:19" ht="21" hidden="1" customHeight="1">
      <c r="A5" s="131"/>
      <c r="B5" s="64">
        <f>DATE($R$2,$S$2,(1-WEEKDAY(DATE($R$2,$S$2,1),2))+(COLUMN(C3)-1)+(ROW(L1)-1)*7)</f>
        <v>46504</v>
      </c>
      <c r="C5" s="50">
        <f t="shared" ref="C5:C45" si="0">B5</f>
        <v>46504</v>
      </c>
      <c r="D5" s="100"/>
      <c r="E5" s="100"/>
      <c r="F5" s="100"/>
      <c r="G5" s="100"/>
      <c r="H5" s="100"/>
      <c r="I5" s="100"/>
    </row>
    <row r="6" spans="1:19" ht="21" hidden="1" customHeight="1">
      <c r="A6" s="131"/>
      <c r="B6" s="64">
        <f>DATE($R$2,$S$2,(1-WEEKDAY(DATE($R$2,$S$2,1),2))+(COLUMN(D3)-1)+(ROW(M1)-1)*7)</f>
        <v>46505</v>
      </c>
      <c r="C6" s="50">
        <f t="shared" si="0"/>
        <v>46505</v>
      </c>
      <c r="D6" s="100"/>
      <c r="E6" s="100"/>
      <c r="F6" s="100"/>
      <c r="G6" s="100"/>
      <c r="H6" s="100"/>
      <c r="I6" s="100"/>
    </row>
    <row r="7" spans="1:19" ht="21" hidden="1" customHeight="1">
      <c r="A7" s="131"/>
      <c r="B7" s="64">
        <f>DATE($R$2,$S$2,(1-WEEKDAY(DATE($R$2,$S$2,1),2))+(COLUMN(E3)-1)+(ROW(N1)-1)*7)</f>
        <v>46506</v>
      </c>
      <c r="C7" s="50">
        <f t="shared" si="0"/>
        <v>46506</v>
      </c>
      <c r="D7" s="100"/>
      <c r="E7" s="100"/>
      <c r="F7" s="100"/>
      <c r="G7" s="100"/>
      <c r="H7" s="100"/>
      <c r="I7" s="100"/>
    </row>
    <row r="8" spans="1:19" ht="21" hidden="1" customHeight="1">
      <c r="A8" s="131"/>
      <c r="B8" s="64">
        <f>DATE($R$2,$S$2,(1-WEEKDAY(DATE($R$2,$S$2,1),2))+(COLUMN(F3)-1)+(ROW(O1)-1)*7)</f>
        <v>46507</v>
      </c>
      <c r="C8" s="50">
        <f t="shared" si="0"/>
        <v>46507</v>
      </c>
      <c r="D8" s="100"/>
      <c r="E8" s="100"/>
      <c r="F8" s="100"/>
      <c r="G8" s="100"/>
      <c r="H8" s="100"/>
      <c r="I8" s="100"/>
    </row>
    <row r="9" spans="1:19" ht="21" customHeight="1">
      <c r="A9" s="131"/>
      <c r="B9" s="65">
        <f>DATE($R$2,$S$2,(1-WEEKDAY(DATE($R$2,$S$2,1),2))+(COLUMN(G3)-1)+(ROW(P1)-1)*7)</f>
        <v>46508</v>
      </c>
      <c r="C9" s="66">
        <f t="shared" si="0"/>
        <v>46508</v>
      </c>
      <c r="D9" s="124"/>
      <c r="E9" s="124"/>
      <c r="F9" s="124"/>
      <c r="G9" s="124"/>
      <c r="H9" s="124"/>
      <c r="I9" s="124"/>
    </row>
    <row r="10" spans="1:19" ht="21" customHeight="1" thickBot="1">
      <c r="A10" s="132"/>
      <c r="B10" s="67">
        <f>DATE($R$2,$S$2,(1-WEEKDAY(DATE($R$2,$S$2,1),2))+(COLUMN(H3)-1)+(ROW(Q1)-1)*7)</f>
        <v>46509</v>
      </c>
      <c r="C10" s="68">
        <f t="shared" si="0"/>
        <v>46509</v>
      </c>
      <c r="D10" s="104"/>
      <c r="E10" s="104"/>
      <c r="F10" s="104"/>
      <c r="G10" s="104"/>
      <c r="H10" s="104"/>
      <c r="I10" s="104"/>
    </row>
    <row r="11" spans="1:19" ht="21" customHeight="1" thickTop="1">
      <c r="A11" s="133">
        <f>WEEKNUM($B$11,21)</f>
        <v>18</v>
      </c>
      <c r="B11" s="60">
        <f>DATE($R$2,$S$2,(1-WEEKDAY(DATE($R$2,$S$2,1),2))+(COLUMN(B4)-1)+(ROW(K2)-1)*7)</f>
        <v>46510</v>
      </c>
      <c r="C11" s="52">
        <f t="shared" si="0"/>
        <v>46510</v>
      </c>
      <c r="D11" s="108"/>
      <c r="E11" s="108"/>
      <c r="F11" s="108"/>
      <c r="G11" s="108"/>
      <c r="H11" s="108"/>
      <c r="I11" s="108"/>
    </row>
    <row r="12" spans="1:19" ht="21" customHeight="1">
      <c r="A12" s="134"/>
      <c r="B12" s="64">
        <f>DATE($R$2,$S$2,(1-WEEKDAY(DATE($R$2,$S$2,1),2))+(COLUMN(C4)-1)+(ROW(L2)-1)*7)</f>
        <v>46511</v>
      </c>
      <c r="C12" s="50">
        <f t="shared" si="0"/>
        <v>46511</v>
      </c>
      <c r="D12" s="100"/>
      <c r="E12" s="100"/>
      <c r="F12" s="100"/>
      <c r="G12" s="100"/>
      <c r="H12" s="100"/>
      <c r="I12" s="100"/>
    </row>
    <row r="13" spans="1:19" ht="21" customHeight="1">
      <c r="A13" s="134"/>
      <c r="B13" s="64">
        <f>DATE($R$2,$S$2,(1-WEEKDAY(DATE($R$2,$S$2,1),2))+(COLUMN(D4)-1)+(ROW(M2)-1)*7)</f>
        <v>46512</v>
      </c>
      <c r="C13" s="50">
        <f t="shared" si="0"/>
        <v>46512</v>
      </c>
      <c r="D13" s="106"/>
      <c r="E13" s="106"/>
      <c r="F13" s="106"/>
      <c r="G13" s="106"/>
      <c r="H13" s="106"/>
      <c r="I13" s="106"/>
    </row>
    <row r="14" spans="1:19" ht="21" customHeight="1">
      <c r="A14" s="134"/>
      <c r="B14" s="64">
        <f>DATE($R$2,$S$2,(1-WEEKDAY(DATE($R$2,$S$2,1),2))+(COLUMN(E4)-1)+(ROW(N2)-1)*7)</f>
        <v>46513</v>
      </c>
      <c r="C14" s="50">
        <f t="shared" si="0"/>
        <v>46513</v>
      </c>
      <c r="D14" s="100"/>
      <c r="E14" s="100"/>
      <c r="F14" s="100"/>
      <c r="G14" s="100"/>
      <c r="H14" s="100"/>
      <c r="I14" s="100"/>
    </row>
    <row r="15" spans="1:19" ht="21" customHeight="1">
      <c r="A15" s="134"/>
      <c r="B15" s="64">
        <f>DATE($R$2,$S$2,(1-WEEKDAY(DATE($R$2,$S$2,1),2))+(COLUMN(F4)-1)+(ROW(O2)-1)*7)</f>
        <v>46514</v>
      </c>
      <c r="C15" s="50">
        <f t="shared" si="0"/>
        <v>46514</v>
      </c>
      <c r="D15" s="100"/>
      <c r="E15" s="100"/>
      <c r="F15" s="100"/>
      <c r="G15" s="100"/>
      <c r="H15" s="100"/>
      <c r="I15" s="100"/>
    </row>
    <row r="16" spans="1:19" ht="21" customHeight="1">
      <c r="A16" s="134"/>
      <c r="B16" s="69">
        <f>DATE($R$2,$S$2,(1-WEEKDAY(DATE($R$2,$S$2,1),2))+(COLUMN(G4)-1)+(ROW(P2)-1)*7)</f>
        <v>46515</v>
      </c>
      <c r="C16" s="70">
        <f t="shared" si="0"/>
        <v>46515</v>
      </c>
      <c r="D16" s="102"/>
      <c r="E16" s="102"/>
      <c r="F16" s="102"/>
      <c r="G16" s="102"/>
      <c r="H16" s="102"/>
      <c r="I16" s="102"/>
    </row>
    <row r="17" spans="1:9" ht="21" customHeight="1" thickBot="1">
      <c r="A17" s="135"/>
      <c r="B17" s="67">
        <f>DATE($R$2,$S$2,(1-WEEKDAY(DATE($R$2,$S$2,1),2))+(COLUMN(H4)-1)+(ROW(Q2)-1)*7)</f>
        <v>46516</v>
      </c>
      <c r="C17" s="68">
        <f t="shared" si="0"/>
        <v>46516</v>
      </c>
      <c r="D17" s="104"/>
      <c r="E17" s="104"/>
      <c r="F17" s="104"/>
      <c r="G17" s="104"/>
      <c r="H17" s="104"/>
      <c r="I17" s="104"/>
    </row>
    <row r="18" spans="1:9" ht="21" customHeight="1" thickTop="1">
      <c r="A18" s="137">
        <f>WEEKNUM($B$18,21)</f>
        <v>19</v>
      </c>
      <c r="B18" s="60">
        <f>DATE($R$2,$S$2,(1-WEEKDAY(DATE($R$2,$S$2,1),2))+(COLUMN(B13)-1)+(ROW(K3)-1)*7)</f>
        <v>46517</v>
      </c>
      <c r="C18" s="52">
        <f t="shared" si="0"/>
        <v>46517</v>
      </c>
      <c r="D18" s="108"/>
      <c r="E18" s="108"/>
      <c r="F18" s="108"/>
      <c r="G18" s="108"/>
      <c r="H18" s="108"/>
      <c r="I18" s="108"/>
    </row>
    <row r="19" spans="1:9" ht="21" customHeight="1">
      <c r="A19" s="131"/>
      <c r="B19" s="64">
        <f>DATE($R$2,$S$2,(1-WEEKDAY(DATE($R$2,$S$2,1),2))+(COLUMN(C13)-1)+(ROW(L3)-1)*7)</f>
        <v>46518</v>
      </c>
      <c r="C19" s="50">
        <f t="shared" si="0"/>
        <v>46518</v>
      </c>
      <c r="D19" s="100"/>
      <c r="E19" s="100"/>
      <c r="F19" s="100"/>
      <c r="G19" s="100"/>
      <c r="H19" s="100"/>
      <c r="I19" s="100"/>
    </row>
    <row r="20" spans="1:9" ht="21" customHeight="1">
      <c r="A20" s="131"/>
      <c r="B20" s="64">
        <f>DATE($R$2,$S$2,(1-WEEKDAY(DATE($R$2,$S$2,1),2))+(COLUMN(D13)-1)+(ROW(M3)-1)*7)</f>
        <v>46519</v>
      </c>
      <c r="C20" s="50">
        <f t="shared" si="0"/>
        <v>46519</v>
      </c>
      <c r="D20" s="100"/>
      <c r="E20" s="100"/>
      <c r="F20" s="100"/>
      <c r="G20" s="100"/>
      <c r="H20" s="100"/>
      <c r="I20" s="100"/>
    </row>
    <row r="21" spans="1:9" ht="21" customHeight="1">
      <c r="A21" s="131"/>
      <c r="B21" s="64">
        <f>DATE($R$2,$S$2,(1-WEEKDAY(DATE($R$2,$S$2,1),2))+(COLUMN(E13)-1)+(ROW(N3)-1)*7)</f>
        <v>46520</v>
      </c>
      <c r="C21" s="50">
        <f t="shared" si="0"/>
        <v>46520</v>
      </c>
      <c r="D21" s="100"/>
      <c r="E21" s="100"/>
      <c r="F21" s="100"/>
      <c r="G21" s="100"/>
      <c r="H21" s="100"/>
      <c r="I21" s="100"/>
    </row>
    <row r="22" spans="1:9" ht="21" customHeight="1">
      <c r="A22" s="131"/>
      <c r="B22" s="64">
        <f>DATE($R$2,$S$2,(1-WEEKDAY(DATE($R$2,$S$2,1),2))+(COLUMN(F13)-1)+(ROW(O3)-1)*7)</f>
        <v>46521</v>
      </c>
      <c r="C22" s="50">
        <f t="shared" si="0"/>
        <v>46521</v>
      </c>
      <c r="D22" s="106"/>
      <c r="E22" s="106"/>
      <c r="F22" s="106"/>
      <c r="G22" s="106"/>
      <c r="H22" s="106"/>
      <c r="I22" s="106"/>
    </row>
    <row r="23" spans="1:9" ht="21" customHeight="1">
      <c r="A23" s="131"/>
      <c r="B23" s="69">
        <f>DATE($R$2,$S$2,(1-WEEKDAY(DATE($R$2,$S$2,1),2))+(COLUMN(G13)-1)+(ROW(P3)-1)*7)</f>
        <v>46522</v>
      </c>
      <c r="C23" s="70">
        <f t="shared" si="0"/>
        <v>46522</v>
      </c>
      <c r="D23" s="102"/>
      <c r="E23" s="102"/>
      <c r="F23" s="102"/>
      <c r="G23" s="102"/>
      <c r="H23" s="102"/>
      <c r="I23" s="102"/>
    </row>
    <row r="24" spans="1:9" ht="21" customHeight="1" thickBot="1">
      <c r="A24" s="132"/>
      <c r="B24" s="67">
        <f>DATE($R$2,$S$2,(1-WEEKDAY(DATE($R$2,$S$2,1),2))+(COLUMN(H13)-1)+(ROW(Q3)-1)*7)</f>
        <v>46523</v>
      </c>
      <c r="C24" s="68">
        <f t="shared" si="0"/>
        <v>46523</v>
      </c>
      <c r="D24" s="104"/>
      <c r="E24" s="104"/>
      <c r="F24" s="104"/>
      <c r="G24" s="104"/>
      <c r="H24" s="104"/>
      <c r="I24" s="104"/>
    </row>
    <row r="25" spans="1:9" ht="21" customHeight="1" thickTop="1">
      <c r="A25" s="133">
        <f>WEEKNUM($B$25,21)</f>
        <v>20</v>
      </c>
      <c r="B25" s="60">
        <f>DATE($R$2,$S$2,(1-WEEKDAY(DATE($R$2,$S$2,1),2))+(COLUMN(B22)-1)+(ROW(K4)-1)*7)</f>
        <v>46524</v>
      </c>
      <c r="C25" s="52">
        <f t="shared" si="0"/>
        <v>46524</v>
      </c>
      <c r="D25" s="108"/>
      <c r="E25" s="108"/>
      <c r="F25" s="108"/>
      <c r="G25" s="108"/>
      <c r="H25" s="108"/>
      <c r="I25" s="108"/>
    </row>
    <row r="26" spans="1:9" ht="21" customHeight="1">
      <c r="A26" s="134"/>
      <c r="B26" s="64">
        <f>DATE($R$2,$S$2,(1-WEEKDAY(DATE($R$2,$S$2,1),2))+(COLUMN(C22)-1)+(ROW(L4)-1)*7)</f>
        <v>46525</v>
      </c>
      <c r="C26" s="50">
        <f t="shared" si="0"/>
        <v>46525</v>
      </c>
      <c r="D26" s="100"/>
      <c r="E26" s="100"/>
      <c r="F26" s="100"/>
      <c r="G26" s="100"/>
      <c r="H26" s="100"/>
      <c r="I26" s="100"/>
    </row>
    <row r="27" spans="1:9" ht="21" customHeight="1">
      <c r="A27" s="134"/>
      <c r="B27" s="64">
        <f>DATE($R$2,$S$2,(1-WEEKDAY(DATE($R$2,$S$2,1),2))+(COLUMN(D22)-1)+(ROW(M4)-1)*7)</f>
        <v>46526</v>
      </c>
      <c r="C27" s="50">
        <f t="shared" si="0"/>
        <v>46526</v>
      </c>
      <c r="D27" s="100"/>
      <c r="E27" s="100"/>
      <c r="F27" s="100"/>
      <c r="G27" s="100"/>
      <c r="H27" s="100"/>
      <c r="I27" s="100"/>
    </row>
    <row r="28" spans="1:9" ht="21" customHeight="1">
      <c r="A28" s="134"/>
      <c r="B28" s="64">
        <f>DATE($R$2,$S$2,(1-WEEKDAY(DATE($R$2,$S$2,1),2))+(COLUMN(E22)-1)+(ROW(N4)-1)*7)</f>
        <v>46527</v>
      </c>
      <c r="C28" s="50">
        <f t="shared" si="0"/>
        <v>46527</v>
      </c>
      <c r="D28" s="100"/>
      <c r="E28" s="100"/>
      <c r="F28" s="100"/>
      <c r="G28" s="100"/>
      <c r="H28" s="100"/>
      <c r="I28" s="100"/>
    </row>
    <row r="29" spans="1:9" ht="21" customHeight="1">
      <c r="A29" s="134"/>
      <c r="B29" s="64">
        <f>DATE($R$2,$S$2,(1-WEEKDAY(DATE($R$2,$S$2,1),2))+(COLUMN(F22)-1)+(ROW(O4)-1)*7)</f>
        <v>46528</v>
      </c>
      <c r="C29" s="50">
        <f t="shared" si="0"/>
        <v>46528</v>
      </c>
      <c r="D29" s="100"/>
      <c r="E29" s="100"/>
      <c r="F29" s="100"/>
      <c r="G29" s="100"/>
      <c r="H29" s="100"/>
      <c r="I29" s="100"/>
    </row>
    <row r="30" spans="1:9" ht="21" customHeight="1">
      <c r="A30" s="134"/>
      <c r="B30" s="69">
        <f>DATE($R$2,$S$2,(1-WEEKDAY(DATE($R$2,$S$2,1),2))+(COLUMN(G22)-1)+(ROW(P4)-1)*7)</f>
        <v>46529</v>
      </c>
      <c r="C30" s="70">
        <f t="shared" si="0"/>
        <v>46529</v>
      </c>
      <c r="D30" s="102"/>
      <c r="E30" s="102"/>
      <c r="F30" s="102"/>
      <c r="G30" s="102"/>
      <c r="H30" s="102"/>
      <c r="I30" s="102"/>
    </row>
    <row r="31" spans="1:9" ht="21" customHeight="1" thickBot="1">
      <c r="A31" s="135"/>
      <c r="B31" s="67">
        <f>DATE($R$2,$S$2,(1-WEEKDAY(DATE($R$2,$S$2,1),2))+(COLUMN(H22)-1)+(ROW(Q4)-1)*7)</f>
        <v>46530</v>
      </c>
      <c r="C31" s="68">
        <f t="shared" si="0"/>
        <v>46530</v>
      </c>
      <c r="D31" s="119"/>
      <c r="E31" s="119"/>
      <c r="F31" s="119"/>
      <c r="G31" s="119"/>
      <c r="H31" s="119"/>
      <c r="I31" s="119"/>
    </row>
    <row r="32" spans="1:9" ht="21" customHeight="1" thickTop="1">
      <c r="A32" s="137">
        <f>WEEKNUM($B$32,21)</f>
        <v>21</v>
      </c>
      <c r="B32" s="60">
        <f>DATE($R$2,$S$2,(1-WEEKDAY(DATE($R$2,$S$2,1),2))+(COLUMN(B31)-1)+(ROW(K5)-1)*7)</f>
        <v>46531</v>
      </c>
      <c r="C32" s="52">
        <f t="shared" si="0"/>
        <v>46531</v>
      </c>
      <c r="D32" s="108"/>
      <c r="E32" s="108"/>
      <c r="F32" s="108"/>
      <c r="G32" s="108"/>
      <c r="H32" s="108"/>
      <c r="I32" s="108"/>
    </row>
    <row r="33" spans="1:9" ht="21" customHeight="1">
      <c r="A33" s="131"/>
      <c r="B33" s="64">
        <f>DATE($R$2,$S$2,(1-WEEKDAY(DATE($R$2,$S$2,1),2))+(COLUMN(C31)-1)+(ROW(L5)-1)*7)</f>
        <v>46532</v>
      </c>
      <c r="C33" s="50">
        <f t="shared" si="0"/>
        <v>46532</v>
      </c>
      <c r="D33" s="100"/>
      <c r="E33" s="100"/>
      <c r="F33" s="100"/>
      <c r="G33" s="100"/>
      <c r="H33" s="100"/>
      <c r="I33" s="100"/>
    </row>
    <row r="34" spans="1:9" ht="21" customHeight="1">
      <c r="A34" s="131"/>
      <c r="B34" s="64">
        <f>DATE($R$2,$S$2,(1-WEEKDAY(DATE($R$2,$S$2,1),2))+(COLUMN(D31)-1)+(ROW(M5)-1)*7)</f>
        <v>46533</v>
      </c>
      <c r="C34" s="50">
        <f t="shared" si="0"/>
        <v>46533</v>
      </c>
      <c r="D34" s="100"/>
      <c r="E34" s="100"/>
      <c r="F34" s="100"/>
      <c r="G34" s="100"/>
      <c r="H34" s="100"/>
      <c r="I34" s="100"/>
    </row>
    <row r="35" spans="1:9" ht="21" customHeight="1">
      <c r="A35" s="131"/>
      <c r="B35" s="64">
        <f>DATE($R$2,$S$2,(1-WEEKDAY(DATE($R$2,$S$2,1),2))+(COLUMN(E31)-1)+(ROW(N5)-1)*7)</f>
        <v>46534</v>
      </c>
      <c r="C35" s="50">
        <f t="shared" si="0"/>
        <v>46534</v>
      </c>
      <c r="D35" s="100"/>
      <c r="E35" s="100"/>
      <c r="F35" s="100"/>
      <c r="G35" s="100"/>
      <c r="H35" s="100"/>
      <c r="I35" s="100"/>
    </row>
    <row r="36" spans="1:9" ht="21" customHeight="1">
      <c r="A36" s="131"/>
      <c r="B36" s="64">
        <f>DATE($R$2,$S$2,(1-WEEKDAY(DATE($R$2,$S$2,1),2))+(COLUMN(F31)-1)+(ROW(O5)-1)*7)</f>
        <v>46535</v>
      </c>
      <c r="C36" s="50">
        <f t="shared" si="0"/>
        <v>46535</v>
      </c>
      <c r="D36" s="100"/>
      <c r="E36" s="100"/>
      <c r="F36" s="100"/>
      <c r="G36" s="100"/>
      <c r="H36" s="100"/>
      <c r="I36" s="100"/>
    </row>
    <row r="37" spans="1:9" ht="21" customHeight="1">
      <c r="A37" s="131"/>
      <c r="B37" s="69">
        <f>DATE($R$2,$S$2,(1-WEEKDAY(DATE($R$2,$S$2,1),2))+(COLUMN(G31)-1)+(ROW(P5)-1)*7)</f>
        <v>46536</v>
      </c>
      <c r="C37" s="70">
        <f t="shared" si="0"/>
        <v>46536</v>
      </c>
      <c r="D37" s="102"/>
      <c r="E37" s="102"/>
      <c r="F37" s="102"/>
      <c r="G37" s="102"/>
      <c r="H37" s="102"/>
      <c r="I37" s="102"/>
    </row>
    <row r="38" spans="1:9" ht="21" customHeight="1" thickBot="1">
      <c r="A38" s="151"/>
      <c r="B38" s="95">
        <f>DATE($R$2,$S$2,(1-WEEKDAY(DATE($R$2,$S$2,1),2))+(COLUMN(H31)-1)+(ROW(Q5)-1)*7)</f>
        <v>46537</v>
      </c>
      <c r="C38" s="96">
        <f t="shared" si="0"/>
        <v>46537</v>
      </c>
      <c r="D38" s="152"/>
      <c r="E38" s="152"/>
      <c r="F38" s="152"/>
      <c r="G38" s="152"/>
      <c r="H38" s="152"/>
      <c r="I38" s="152"/>
    </row>
    <row r="39" spans="1:9" ht="21" customHeight="1" thickTop="1">
      <c r="A39" s="153">
        <f>WEEKNUM($B$39,21)</f>
        <v>22</v>
      </c>
      <c r="B39" s="77">
        <f>DATE($R$2,$S$2,(1-WEEKDAY(DATE($R$2,$S$2,1),2))+(COLUMN(I31)-1)+(ROW(R5)-1)*7)</f>
        <v>46538</v>
      </c>
      <c r="C39" s="82">
        <f t="shared" si="0"/>
        <v>46538</v>
      </c>
      <c r="D39" s="108"/>
      <c r="E39" s="108"/>
      <c r="F39" s="108"/>
      <c r="G39" s="108"/>
      <c r="H39" s="108"/>
      <c r="I39" s="108"/>
    </row>
    <row r="40" spans="1:9" ht="21" hidden="1" customHeight="1">
      <c r="A40" s="134"/>
      <c r="B40" s="72">
        <f>DATE($R$2,$S$2,(1-WEEKDAY(DATE($R$2,$S$2,1),2))+(COLUMN(J31)-1)+(ROW(S5)-1)*7)</f>
        <v>46539</v>
      </c>
      <c r="C40" s="50">
        <f t="shared" si="0"/>
        <v>46539</v>
      </c>
      <c r="D40" s="100"/>
      <c r="E40" s="100"/>
      <c r="F40" s="100"/>
      <c r="G40" s="100"/>
      <c r="H40" s="100"/>
      <c r="I40" s="100"/>
    </row>
    <row r="41" spans="1:9" ht="21" hidden="1" customHeight="1">
      <c r="A41" s="134"/>
      <c r="B41" s="72">
        <f>DATE($R$2,$S$2,(1-WEEKDAY(DATE($R$2,$S$2,1),2))+(COLUMN(K31)-1)+(ROW(T5)-1)*7)</f>
        <v>46540</v>
      </c>
      <c r="C41" s="50">
        <f t="shared" si="0"/>
        <v>46540</v>
      </c>
      <c r="D41" s="100"/>
      <c r="E41" s="100"/>
      <c r="F41" s="100"/>
      <c r="G41" s="100"/>
      <c r="H41" s="100"/>
      <c r="I41" s="100"/>
    </row>
    <row r="42" spans="1:9" ht="21" hidden="1" customHeight="1">
      <c r="A42" s="134"/>
      <c r="B42" s="72">
        <f>DATE($R$2,$S$2,(1-WEEKDAY(DATE($R$2,$S$2,1),2))+(COLUMN(L31)-1)+(ROW(U5)-1)*7)</f>
        <v>46541</v>
      </c>
      <c r="C42" s="50">
        <f t="shared" si="0"/>
        <v>46541</v>
      </c>
      <c r="D42" s="100"/>
      <c r="E42" s="100"/>
      <c r="F42" s="100"/>
      <c r="G42" s="100"/>
      <c r="H42" s="100"/>
      <c r="I42" s="100"/>
    </row>
    <row r="43" spans="1:9" ht="21" hidden="1" customHeight="1">
      <c r="A43" s="134"/>
      <c r="B43" s="72">
        <f>DATE($R$2,$S$2,(1-WEEKDAY(DATE($R$2,$S$2,1),2))+(COLUMN(M31)-1)+(ROW(V5)-1)*7)</f>
        <v>46542</v>
      </c>
      <c r="C43" s="50">
        <f t="shared" si="0"/>
        <v>46542</v>
      </c>
      <c r="D43" s="100"/>
      <c r="E43" s="100"/>
      <c r="F43" s="100"/>
      <c r="G43" s="100"/>
      <c r="H43" s="100"/>
      <c r="I43" s="100"/>
    </row>
    <row r="44" spans="1:9" ht="21" hidden="1" customHeight="1">
      <c r="A44" s="134"/>
      <c r="B44" s="72">
        <f>DATE($R$2,$S$2,(1-WEEKDAY(DATE($R$2,$S$2,1),2))+(COLUMN(N31)-1)+(ROW(X5)-1)*7)</f>
        <v>46543</v>
      </c>
      <c r="C44" s="70">
        <f t="shared" si="0"/>
        <v>46543</v>
      </c>
      <c r="D44" s="102"/>
      <c r="E44" s="102"/>
      <c r="F44" s="102"/>
      <c r="G44" s="102"/>
      <c r="H44" s="102"/>
      <c r="I44" s="102"/>
    </row>
    <row r="45" spans="1:9" ht="21" hidden="1" customHeight="1">
      <c r="A45" s="154"/>
      <c r="B45" s="72">
        <f>DATE($R$2,$S$2,(1-WEEKDAY(DATE($R$2,$S$2,1),2))+(COLUMN(O31)-1)+(ROW(Y5)-1)*7)</f>
        <v>46544</v>
      </c>
      <c r="C45" s="73">
        <f t="shared" si="0"/>
        <v>46544</v>
      </c>
      <c r="D45" s="117"/>
      <c r="E45" s="117"/>
      <c r="F45" s="117"/>
      <c r="G45" s="117"/>
      <c r="H45" s="117"/>
      <c r="I45" s="117"/>
    </row>
    <row r="46" spans="1:9" ht="15" customHeight="1">
      <c r="A46" s="43"/>
      <c r="B46" s="44"/>
      <c r="C46" s="44"/>
      <c r="D46" s="44"/>
      <c r="E46" s="44"/>
      <c r="F46" s="44"/>
      <c r="G46" s="45"/>
      <c r="H46" s="46"/>
    </row>
    <row r="47" spans="1:9" ht="15" customHeight="1">
      <c r="A47" s="43"/>
      <c r="B47" s="44"/>
      <c r="C47" s="44"/>
      <c r="D47" s="44"/>
      <c r="E47" s="44"/>
      <c r="F47" s="44"/>
      <c r="G47" s="45"/>
      <c r="H47" s="46"/>
    </row>
    <row r="48" spans="1:9" ht="15" customHeight="1">
      <c r="A48" s="43"/>
      <c r="B48" s="44"/>
      <c r="C48" s="44"/>
      <c r="D48" s="44"/>
      <c r="E48" s="44"/>
      <c r="F48" s="44"/>
      <c r="G48" s="45"/>
      <c r="H48" s="46"/>
    </row>
    <row r="49" ht="18.75" customHeight="1"/>
  </sheetData>
  <sheetProtection algorithmName="SHA-512" hashValue="buKFIt1/hXtWQ2KsR2llQGhaUTd0yEdJhQNGB0xJbUlkP/P+vRmn/TGzNefX/9cuef2QoYDi0gFfm/Z4unjAkQ==" saltValue="60gJw6ThzcsNtM8O4OXmSA==" spinCount="100000" sheet="1" selectLockedCells="1"/>
  <mergeCells count="51">
    <mergeCell ref="A39:A45"/>
    <mergeCell ref="D39:I39"/>
    <mergeCell ref="D40:I40"/>
    <mergeCell ref="D41:I41"/>
    <mergeCell ref="D42:I42"/>
    <mergeCell ref="D43:I43"/>
    <mergeCell ref="D44:I44"/>
    <mergeCell ref="D45:I45"/>
    <mergeCell ref="A32:A38"/>
    <mergeCell ref="D32:I32"/>
    <mergeCell ref="D33:I33"/>
    <mergeCell ref="D34:I34"/>
    <mergeCell ref="D35:I35"/>
    <mergeCell ref="D36:I36"/>
    <mergeCell ref="D37:I37"/>
    <mergeCell ref="D38:I38"/>
    <mergeCell ref="A25:A31"/>
    <mergeCell ref="D25:I25"/>
    <mergeCell ref="D26:I26"/>
    <mergeCell ref="D27:I27"/>
    <mergeCell ref="D28:I28"/>
    <mergeCell ref="D29:I29"/>
    <mergeCell ref="D30:I30"/>
    <mergeCell ref="D31:I31"/>
    <mergeCell ref="A18:A24"/>
    <mergeCell ref="D18:I18"/>
    <mergeCell ref="D19:I19"/>
    <mergeCell ref="D20:I20"/>
    <mergeCell ref="D21:I21"/>
    <mergeCell ref="D22:I22"/>
    <mergeCell ref="D23:I23"/>
    <mergeCell ref="D24:I24"/>
    <mergeCell ref="D10:I10"/>
    <mergeCell ref="A11:A17"/>
    <mergeCell ref="D11:I11"/>
    <mergeCell ref="D12:I12"/>
    <mergeCell ref="D13:I13"/>
    <mergeCell ref="D14:I14"/>
    <mergeCell ref="D15:I15"/>
    <mergeCell ref="D16:I16"/>
    <mergeCell ref="D17:I17"/>
    <mergeCell ref="A1:D2"/>
    <mergeCell ref="G1:H3"/>
    <mergeCell ref="I1:I3"/>
    <mergeCell ref="A4:A10"/>
    <mergeCell ref="D4:I4"/>
    <mergeCell ref="D5:I5"/>
    <mergeCell ref="D6:I6"/>
    <mergeCell ref="D7:I7"/>
    <mergeCell ref="D8:I8"/>
    <mergeCell ref="D9:I9"/>
  </mergeCells>
  <conditionalFormatting sqref="B4:C45">
    <cfRule type="expression" dxfId="2" priority="2">
      <formula>MONTH(B4)=$S$2</formula>
    </cfRule>
    <cfRule type="expression" dxfId="1" priority="3">
      <formula>MONTH(B4)&lt;&gt;$S$2</formula>
    </cfRule>
  </conditionalFormatting>
  <pageMargins left="0.25" right="0.25" top="0.14000000000000001" bottom="0.2" header="0.15" footer="0.17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13496DA-4E79-4762-B17D-5DFD0697CD78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B4:I45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3E847-C690-488B-A68B-7A724AFFC73D}">
  <sheetPr>
    <pageSetUpPr fitToPage="1"/>
  </sheetPr>
  <dimension ref="A1:T49"/>
  <sheetViews>
    <sheetView showGridLines="0" workbookViewId="0">
      <pane ySplit="3" topLeftCell="A4" activePane="bottomLeft" state="frozen"/>
      <selection pane="bottomLeft" activeCell="D4" sqref="D4:I4"/>
    </sheetView>
  </sheetViews>
  <sheetFormatPr baseColWidth="10" defaultRowHeight="15"/>
  <cols>
    <col min="1" max="1" width="5.7109375" customWidth="1"/>
    <col min="2" max="2" width="7.85546875" customWidth="1"/>
    <col min="3" max="3" width="9" customWidth="1"/>
    <col min="4" max="8" width="12.7109375" customWidth="1"/>
    <col min="9" max="9" width="12.7109375" bestFit="1" customWidth="1"/>
    <col min="17" max="20" width="11.42578125" hidden="1" customWidth="1"/>
    <col min="21" max="21" width="11.42578125" customWidth="1"/>
  </cols>
  <sheetData>
    <row r="1" spans="1:19" ht="15" customHeight="1">
      <c r="A1" s="97"/>
      <c r="B1" s="97"/>
      <c r="C1" s="97"/>
      <c r="D1" s="97"/>
      <c r="G1" s="98" t="str">
        <f>TEXT(DATE(R2,S2,1),"MMMM")</f>
        <v>Juni</v>
      </c>
      <c r="H1" s="98"/>
      <c r="I1" s="129">
        <f>DATE(R2,S2,1)</f>
        <v>46539</v>
      </c>
      <c r="R1" s="55" t="s">
        <v>0</v>
      </c>
      <c r="S1" s="55" t="s">
        <v>1</v>
      </c>
    </row>
    <row r="2" spans="1:19" ht="15" customHeight="1">
      <c r="A2" s="97"/>
      <c r="B2" s="97"/>
      <c r="C2" s="97"/>
      <c r="D2" s="97"/>
      <c r="E2" s="53"/>
      <c r="F2" s="53"/>
      <c r="G2" s="98"/>
      <c r="H2" s="98"/>
      <c r="I2" s="129"/>
      <c r="R2" s="56">
        <f>JAN!$R$2</f>
        <v>2027</v>
      </c>
      <c r="S2" s="56">
        <v>6</v>
      </c>
    </row>
    <row r="3" spans="1:19" ht="29.25" customHeight="1">
      <c r="A3" s="41" t="s">
        <v>2</v>
      </c>
      <c r="B3" s="42"/>
      <c r="C3" s="42"/>
      <c r="D3" s="42"/>
      <c r="E3" s="54"/>
      <c r="F3" s="54"/>
      <c r="G3" s="128"/>
      <c r="H3" s="128"/>
      <c r="I3" s="130"/>
    </row>
    <row r="4" spans="1:19" ht="21" hidden="1" customHeight="1">
      <c r="A4" s="131">
        <f>WEEKNUM($B$4,21)</f>
        <v>22</v>
      </c>
      <c r="B4" s="88">
        <f>DATE($R$2,$S$2,(1-WEEKDAY(DATE($R$2,$S$2,1),2))+(COLUMN(B3)-1)+(ROW(K1)-1)*7)</f>
        <v>46538</v>
      </c>
      <c r="C4" s="50">
        <f>B4</f>
        <v>46538</v>
      </c>
      <c r="D4" s="106"/>
      <c r="E4" s="106"/>
      <c r="F4" s="106"/>
      <c r="G4" s="106"/>
      <c r="H4" s="106"/>
      <c r="I4" s="106"/>
    </row>
    <row r="5" spans="1:19" ht="21" customHeight="1">
      <c r="A5" s="131"/>
      <c r="B5" s="88">
        <f>DATE($R$2,$S$2,(1-WEEKDAY(DATE($R$2,$S$2,1),2))+(COLUMN(C3)-1)+(ROW(L1)-1)*7)</f>
        <v>46539</v>
      </c>
      <c r="C5" s="50">
        <f t="shared" ref="C5:C39" si="0">B5</f>
        <v>46539</v>
      </c>
      <c r="D5" s="100"/>
      <c r="E5" s="100"/>
      <c r="F5" s="100"/>
      <c r="G5" s="100"/>
      <c r="H5" s="100"/>
      <c r="I5" s="100"/>
    </row>
    <row r="6" spans="1:19" ht="21" customHeight="1">
      <c r="A6" s="131"/>
      <c r="B6" s="88">
        <f>DATE($R$2,$S$2,(1-WEEKDAY(DATE($R$2,$S$2,1),2))+(COLUMN(D3)-1)+(ROW(M1)-1)*7)</f>
        <v>46540</v>
      </c>
      <c r="C6" s="50">
        <f t="shared" si="0"/>
        <v>46540</v>
      </c>
      <c r="D6" s="100"/>
      <c r="E6" s="100"/>
      <c r="F6" s="100"/>
      <c r="G6" s="100"/>
      <c r="H6" s="100"/>
      <c r="I6" s="100"/>
    </row>
    <row r="7" spans="1:19" ht="21" customHeight="1">
      <c r="A7" s="131"/>
      <c r="B7" s="88">
        <f>DATE($R$2,$S$2,(1-WEEKDAY(DATE($R$2,$S$2,1),2))+(COLUMN(E3)-1)+(ROW(N1)-1)*7)</f>
        <v>46541</v>
      </c>
      <c r="C7" s="50">
        <f t="shared" si="0"/>
        <v>46541</v>
      </c>
      <c r="D7" s="100"/>
      <c r="E7" s="100"/>
      <c r="F7" s="100"/>
      <c r="G7" s="100"/>
      <c r="H7" s="100"/>
      <c r="I7" s="100"/>
    </row>
    <row r="8" spans="1:19" ht="21" customHeight="1">
      <c r="A8" s="131"/>
      <c r="B8" s="88">
        <f>DATE($R$2,$S$2,(1-WEEKDAY(DATE($R$2,$S$2,1),2))+(COLUMN(F3)-1)+(ROW(O1)-1)*7)</f>
        <v>46542</v>
      </c>
      <c r="C8" s="50">
        <f t="shared" si="0"/>
        <v>46542</v>
      </c>
      <c r="D8" s="100"/>
      <c r="E8" s="100"/>
      <c r="F8" s="100"/>
      <c r="G8" s="100"/>
      <c r="H8" s="100"/>
      <c r="I8" s="100"/>
    </row>
    <row r="9" spans="1:19" ht="21" customHeight="1">
      <c r="A9" s="131"/>
      <c r="B9" s="89">
        <f>DATE($R$2,$S$2,(1-WEEKDAY(DATE($R$2,$S$2,1),2))+(COLUMN(G3)-1)+(ROW(P1)-1)*7)</f>
        <v>46543</v>
      </c>
      <c r="C9" s="66">
        <f t="shared" si="0"/>
        <v>46543</v>
      </c>
      <c r="D9" s="124"/>
      <c r="E9" s="124"/>
      <c r="F9" s="124"/>
      <c r="G9" s="124"/>
      <c r="H9" s="124"/>
      <c r="I9" s="124"/>
    </row>
    <row r="10" spans="1:19" ht="21" customHeight="1" thickBot="1">
      <c r="A10" s="132"/>
      <c r="B10" s="90">
        <f>DATE($R$2,$S$2,(1-WEEKDAY(DATE($R$2,$S$2,1),2))+(COLUMN(H3)-1)+(ROW(Q1)-1)*7)</f>
        <v>46544</v>
      </c>
      <c r="C10" s="68">
        <f t="shared" si="0"/>
        <v>46544</v>
      </c>
      <c r="D10" s="104"/>
      <c r="E10" s="104"/>
      <c r="F10" s="104"/>
      <c r="G10" s="104"/>
      <c r="H10" s="104"/>
      <c r="I10" s="104"/>
    </row>
    <row r="11" spans="1:19" ht="21" customHeight="1" thickTop="1">
      <c r="A11" s="133">
        <f>WEEKNUM($B$11,21)</f>
        <v>23</v>
      </c>
      <c r="B11" s="91">
        <f>DATE($R$2,$S$2,(1-WEEKDAY(DATE($R$2,$S$2,1),2))+(COLUMN(B4)-1)+(ROW(K2)-1)*7)</f>
        <v>46545</v>
      </c>
      <c r="C11" s="52">
        <f t="shared" si="0"/>
        <v>46545</v>
      </c>
      <c r="D11" s="108"/>
      <c r="E11" s="108"/>
      <c r="F11" s="108"/>
      <c r="G11" s="108"/>
      <c r="H11" s="108"/>
      <c r="I11" s="108"/>
    </row>
    <row r="12" spans="1:19" ht="21" customHeight="1">
      <c r="A12" s="134"/>
      <c r="B12" s="88">
        <f>DATE($R$2,$S$2,(1-WEEKDAY(DATE($R$2,$S$2,1),2))+(COLUMN(C4)-1)+(ROW(L2)-1)*7)</f>
        <v>46546</v>
      </c>
      <c r="C12" s="50">
        <f t="shared" si="0"/>
        <v>46546</v>
      </c>
      <c r="D12" s="100"/>
      <c r="E12" s="100"/>
      <c r="F12" s="100"/>
      <c r="G12" s="100"/>
      <c r="H12" s="100"/>
      <c r="I12" s="100"/>
    </row>
    <row r="13" spans="1:19" ht="21" customHeight="1">
      <c r="A13" s="134"/>
      <c r="B13" s="88">
        <f>DATE($R$2,$S$2,(1-WEEKDAY(DATE($R$2,$S$2,1),2))+(COLUMN(D4)-1)+(ROW(M2)-1)*7)</f>
        <v>46547</v>
      </c>
      <c r="C13" s="50">
        <f t="shared" si="0"/>
        <v>46547</v>
      </c>
      <c r="D13" s="106"/>
      <c r="E13" s="106"/>
      <c r="F13" s="106"/>
      <c r="G13" s="106"/>
      <c r="H13" s="106"/>
      <c r="I13" s="106"/>
    </row>
    <row r="14" spans="1:19" ht="21" customHeight="1">
      <c r="A14" s="134"/>
      <c r="B14" s="88">
        <f>DATE($R$2,$S$2,(1-WEEKDAY(DATE($R$2,$S$2,1),2))+(COLUMN(E4)-1)+(ROW(N2)-1)*7)</f>
        <v>46548</v>
      </c>
      <c r="C14" s="50">
        <f t="shared" si="0"/>
        <v>46548</v>
      </c>
      <c r="D14" s="100"/>
      <c r="E14" s="100"/>
      <c r="F14" s="100"/>
      <c r="G14" s="100"/>
      <c r="H14" s="100"/>
      <c r="I14" s="100"/>
    </row>
    <row r="15" spans="1:19" ht="21" customHeight="1">
      <c r="A15" s="134"/>
      <c r="B15" s="88">
        <f>DATE($R$2,$S$2,(1-WEEKDAY(DATE($R$2,$S$2,1),2))+(COLUMN(F4)-1)+(ROW(O2)-1)*7)</f>
        <v>46549</v>
      </c>
      <c r="C15" s="50">
        <f t="shared" si="0"/>
        <v>46549</v>
      </c>
      <c r="D15" s="100"/>
      <c r="E15" s="100"/>
      <c r="F15" s="100"/>
      <c r="G15" s="100"/>
      <c r="H15" s="100"/>
      <c r="I15" s="100"/>
    </row>
    <row r="16" spans="1:19" ht="21" customHeight="1">
      <c r="A16" s="134"/>
      <c r="B16" s="92">
        <f>DATE($R$2,$S$2,(1-WEEKDAY(DATE($R$2,$S$2,1),2))+(COLUMN(G4)-1)+(ROW(P2)-1)*7)</f>
        <v>46550</v>
      </c>
      <c r="C16" s="70">
        <f t="shared" si="0"/>
        <v>46550</v>
      </c>
      <c r="D16" s="102"/>
      <c r="E16" s="102"/>
      <c r="F16" s="102"/>
      <c r="G16" s="102"/>
      <c r="H16" s="102"/>
      <c r="I16" s="102"/>
    </row>
    <row r="17" spans="1:9" ht="21" customHeight="1" thickBot="1">
      <c r="A17" s="135"/>
      <c r="B17" s="90">
        <f>DATE($R$2,$S$2,(1-WEEKDAY(DATE($R$2,$S$2,1),2))+(COLUMN(H4)-1)+(ROW(Q2)-1)*7)</f>
        <v>46551</v>
      </c>
      <c r="C17" s="68">
        <f t="shared" si="0"/>
        <v>46551</v>
      </c>
      <c r="D17" s="104"/>
      <c r="E17" s="104"/>
      <c r="F17" s="104"/>
      <c r="G17" s="104"/>
      <c r="H17" s="104"/>
      <c r="I17" s="104"/>
    </row>
    <row r="18" spans="1:9" ht="21" customHeight="1" thickTop="1">
      <c r="A18" s="137">
        <f>WEEKNUM($B$18,21)</f>
        <v>24</v>
      </c>
      <c r="B18" s="91">
        <f>DATE($R$2,$S$2,(1-WEEKDAY(DATE($R$2,$S$2,1),2))+(COLUMN(B17)-1)+(ROW(K3)-1)*7)</f>
        <v>46552</v>
      </c>
      <c r="C18" s="52">
        <f t="shared" si="0"/>
        <v>46552</v>
      </c>
      <c r="D18" s="108"/>
      <c r="E18" s="108"/>
      <c r="F18" s="108"/>
      <c r="G18" s="108"/>
      <c r="H18" s="108"/>
      <c r="I18" s="108"/>
    </row>
    <row r="19" spans="1:9" ht="21" customHeight="1">
      <c r="A19" s="131"/>
      <c r="B19" s="88">
        <f>DATE($R$2,$S$2,(1-WEEKDAY(DATE($R$2,$S$2,1),2))+(COLUMN(C13)-1)+(ROW(L3)-1)*7)</f>
        <v>46553</v>
      </c>
      <c r="C19" s="50">
        <f t="shared" si="0"/>
        <v>46553</v>
      </c>
      <c r="D19" s="100"/>
      <c r="E19" s="100"/>
      <c r="F19" s="100"/>
      <c r="G19" s="100"/>
      <c r="H19" s="100"/>
      <c r="I19" s="100"/>
    </row>
    <row r="20" spans="1:9" ht="21" customHeight="1">
      <c r="A20" s="131"/>
      <c r="B20" s="88">
        <f>DATE($R$2,$S$2,(1-WEEKDAY(DATE($R$2,$S$2,1),2))+(COLUMN(D13)-1)+(ROW(M3)-1)*7)</f>
        <v>46554</v>
      </c>
      <c r="C20" s="50">
        <f t="shared" si="0"/>
        <v>46554</v>
      </c>
      <c r="D20" s="100"/>
      <c r="E20" s="100"/>
      <c r="F20" s="100"/>
      <c r="G20" s="100"/>
      <c r="H20" s="100"/>
      <c r="I20" s="100"/>
    </row>
    <row r="21" spans="1:9" ht="21" customHeight="1">
      <c r="A21" s="131"/>
      <c r="B21" s="88">
        <f>DATE($R$2,$S$2,(1-WEEKDAY(DATE($R$2,$S$2,1),2))+(COLUMN(E13)-1)+(ROW(N3)-1)*7)</f>
        <v>46555</v>
      </c>
      <c r="C21" s="50">
        <f t="shared" si="0"/>
        <v>46555</v>
      </c>
      <c r="D21" s="100"/>
      <c r="E21" s="100"/>
      <c r="F21" s="100"/>
      <c r="G21" s="100"/>
      <c r="H21" s="100"/>
      <c r="I21" s="100"/>
    </row>
    <row r="22" spans="1:9" ht="21" customHeight="1">
      <c r="A22" s="131"/>
      <c r="B22" s="88">
        <f>DATE($R$2,$S$2,(1-WEEKDAY(DATE($R$2,$S$2,1),2))+(COLUMN(F13)-1)+(ROW(O3)-1)*7)</f>
        <v>46556</v>
      </c>
      <c r="C22" s="50">
        <f t="shared" si="0"/>
        <v>46556</v>
      </c>
      <c r="D22" s="106"/>
      <c r="E22" s="106"/>
      <c r="F22" s="106"/>
      <c r="G22" s="106"/>
      <c r="H22" s="106"/>
      <c r="I22" s="106"/>
    </row>
    <row r="23" spans="1:9" ht="21" customHeight="1">
      <c r="A23" s="131"/>
      <c r="B23" s="92">
        <f>DATE($R$2,$S$2,(1-WEEKDAY(DATE($R$2,$S$2,1),2))+(COLUMN(G13)-1)+(ROW(P3)-1)*7)</f>
        <v>46557</v>
      </c>
      <c r="C23" s="70">
        <f t="shared" si="0"/>
        <v>46557</v>
      </c>
      <c r="D23" s="102"/>
      <c r="E23" s="102"/>
      <c r="F23" s="102"/>
      <c r="G23" s="102"/>
      <c r="H23" s="102"/>
      <c r="I23" s="102"/>
    </row>
    <row r="24" spans="1:9" ht="21" customHeight="1" thickBot="1">
      <c r="A24" s="132"/>
      <c r="B24" s="90">
        <f>DATE($R$2,$S$2,(1-WEEKDAY(DATE($R$2,$S$2,1),2))+(COLUMN(H13)-1)+(ROW(Q3)-1)*7)</f>
        <v>46558</v>
      </c>
      <c r="C24" s="68">
        <f t="shared" si="0"/>
        <v>46558</v>
      </c>
      <c r="D24" s="104"/>
      <c r="E24" s="104"/>
      <c r="F24" s="104"/>
      <c r="G24" s="104"/>
      <c r="H24" s="104"/>
      <c r="I24" s="104"/>
    </row>
    <row r="25" spans="1:9" ht="21" customHeight="1" thickTop="1">
      <c r="A25" s="133">
        <f>WEEKNUM($B$25,21)</f>
        <v>25</v>
      </c>
      <c r="B25" s="91">
        <f>DATE($R$2,$S$2,(1-WEEKDAY(DATE($R$2,$S$2,1),2))+(COLUMN(B24)-1)+(ROW(K4)-1)*7)</f>
        <v>46559</v>
      </c>
      <c r="C25" s="52">
        <f t="shared" si="0"/>
        <v>46559</v>
      </c>
      <c r="D25" s="108"/>
      <c r="E25" s="108"/>
      <c r="F25" s="108"/>
      <c r="G25" s="108"/>
      <c r="H25" s="108"/>
      <c r="I25" s="108"/>
    </row>
    <row r="26" spans="1:9" ht="21" customHeight="1">
      <c r="A26" s="134"/>
      <c r="B26" s="88">
        <f>DATE($R$2,$S$2,(1-WEEKDAY(DATE($R$2,$S$2,1),2))+(COLUMN(C22)-1)+(ROW(L4)-1)*7)</f>
        <v>46560</v>
      </c>
      <c r="C26" s="50">
        <f t="shared" si="0"/>
        <v>46560</v>
      </c>
      <c r="D26" s="100"/>
      <c r="E26" s="100"/>
      <c r="F26" s="100"/>
      <c r="G26" s="100"/>
      <c r="H26" s="100"/>
      <c r="I26" s="100"/>
    </row>
    <row r="27" spans="1:9" ht="21" customHeight="1">
      <c r="A27" s="134"/>
      <c r="B27" s="88">
        <f>DATE($R$2,$S$2,(1-WEEKDAY(DATE($R$2,$S$2,1),2))+(COLUMN(D22)-1)+(ROW(M4)-1)*7)</f>
        <v>46561</v>
      </c>
      <c r="C27" s="50">
        <f t="shared" si="0"/>
        <v>46561</v>
      </c>
      <c r="D27" s="100"/>
      <c r="E27" s="100"/>
      <c r="F27" s="100"/>
      <c r="G27" s="100"/>
      <c r="H27" s="100"/>
      <c r="I27" s="100"/>
    </row>
    <row r="28" spans="1:9" ht="21" customHeight="1">
      <c r="A28" s="134"/>
      <c r="B28" s="88">
        <f>DATE($R$2,$S$2,(1-WEEKDAY(DATE($R$2,$S$2,1),2))+(COLUMN(E22)-1)+(ROW(N4)-1)*7)</f>
        <v>46562</v>
      </c>
      <c r="C28" s="50">
        <f t="shared" si="0"/>
        <v>46562</v>
      </c>
      <c r="D28" s="100"/>
      <c r="E28" s="100"/>
      <c r="F28" s="100"/>
      <c r="G28" s="100"/>
      <c r="H28" s="100"/>
      <c r="I28" s="100"/>
    </row>
    <row r="29" spans="1:9" ht="21" customHeight="1">
      <c r="A29" s="134"/>
      <c r="B29" s="88">
        <f>DATE($R$2,$S$2,(1-WEEKDAY(DATE($R$2,$S$2,1),2))+(COLUMN(F22)-1)+(ROW(O4)-1)*7)</f>
        <v>46563</v>
      </c>
      <c r="C29" s="50">
        <f t="shared" si="0"/>
        <v>46563</v>
      </c>
      <c r="D29" s="100"/>
      <c r="E29" s="100"/>
      <c r="F29" s="100"/>
      <c r="G29" s="100"/>
      <c r="H29" s="100"/>
      <c r="I29" s="100"/>
    </row>
    <row r="30" spans="1:9" ht="21" customHeight="1">
      <c r="A30" s="134"/>
      <c r="B30" s="92">
        <f>DATE($R$2,$S$2,(1-WEEKDAY(DATE($R$2,$S$2,1),2))+(COLUMN(G22)-1)+(ROW(P4)-1)*7)</f>
        <v>46564</v>
      </c>
      <c r="C30" s="70">
        <f t="shared" si="0"/>
        <v>46564</v>
      </c>
      <c r="D30" s="102"/>
      <c r="E30" s="102"/>
      <c r="F30" s="102"/>
      <c r="G30" s="102"/>
      <c r="H30" s="102"/>
      <c r="I30" s="102"/>
    </row>
    <row r="31" spans="1:9" ht="21" customHeight="1" thickBot="1">
      <c r="A31" s="135"/>
      <c r="B31" s="90">
        <f>DATE($R$2,$S$2,(1-WEEKDAY(DATE($R$2,$S$2,1),2))+(COLUMN(H22)-1)+(ROW(Q4)-1)*7)</f>
        <v>46565</v>
      </c>
      <c r="C31" s="68">
        <f t="shared" si="0"/>
        <v>46565</v>
      </c>
      <c r="D31" s="119"/>
      <c r="E31" s="119"/>
      <c r="F31" s="119"/>
      <c r="G31" s="119"/>
      <c r="H31" s="119"/>
      <c r="I31" s="119"/>
    </row>
    <row r="32" spans="1:9" ht="21" customHeight="1" thickTop="1">
      <c r="A32" s="147">
        <f>WEEKNUM($B$32,21)</f>
        <v>26</v>
      </c>
      <c r="B32" s="93">
        <f>DATE($R$2,$S$2,(1-WEEKDAY(DATE($R$2,$S$2,1),2))+(COLUMN(B31)-1)+(ROW(K5)-1)*7)</f>
        <v>46566</v>
      </c>
      <c r="C32" s="81">
        <f t="shared" si="0"/>
        <v>46566</v>
      </c>
      <c r="D32" s="121"/>
      <c r="E32" s="121"/>
      <c r="F32" s="121"/>
      <c r="G32" s="121"/>
      <c r="H32" s="121"/>
      <c r="I32" s="121"/>
    </row>
    <row r="33" spans="1:9" ht="21" customHeight="1">
      <c r="A33" s="148"/>
      <c r="B33" s="88">
        <f>DATE($R$2,$S$2,(1-WEEKDAY(DATE($R$2,$S$2,1),2))+(COLUMN(C32)-1)+(ROW(L5)-1)*7)</f>
        <v>46567</v>
      </c>
      <c r="C33" s="50">
        <f t="shared" si="0"/>
        <v>46567</v>
      </c>
      <c r="D33" s="100"/>
      <c r="E33" s="100"/>
      <c r="F33" s="100"/>
      <c r="G33" s="100"/>
      <c r="H33" s="100"/>
      <c r="I33" s="100"/>
    </row>
    <row r="34" spans="1:9" ht="21" customHeight="1">
      <c r="A34" s="148"/>
      <c r="B34" s="88">
        <f>DATE($R$2,$S$2,(1-WEEKDAY(DATE($R$2,$S$2,1),2))+(COLUMN(D31)-1)+(ROW(M5)-1)*7)</f>
        <v>46568</v>
      </c>
      <c r="C34" s="50">
        <f t="shared" si="0"/>
        <v>46568</v>
      </c>
      <c r="D34" s="100"/>
      <c r="E34" s="100"/>
      <c r="F34" s="100"/>
      <c r="G34" s="100"/>
      <c r="H34" s="100"/>
      <c r="I34" s="100"/>
    </row>
    <row r="35" spans="1:9" ht="21" hidden="1" customHeight="1">
      <c r="A35" s="148"/>
      <c r="B35" s="88">
        <f>DATE($R$2,$S$2,(1-WEEKDAY(DATE($R$2,$S$2,1),2))+(COLUMN(E31)-1)+(ROW(N5)-1)*7)</f>
        <v>46569</v>
      </c>
      <c r="C35" s="50">
        <f t="shared" si="0"/>
        <v>46569</v>
      </c>
      <c r="D35" s="100"/>
      <c r="E35" s="100"/>
      <c r="F35" s="100"/>
      <c r="G35" s="100"/>
      <c r="H35" s="100"/>
      <c r="I35" s="100"/>
    </row>
    <row r="36" spans="1:9" ht="21" hidden="1" customHeight="1">
      <c r="A36" s="148"/>
      <c r="B36" s="88">
        <f>DATE($R$2,$S$2,(1-WEEKDAY(DATE($R$2,$S$2,1),2))+(COLUMN(F31)-1)+(ROW(O5)-1)*7)</f>
        <v>46570</v>
      </c>
      <c r="C36" s="50">
        <f t="shared" si="0"/>
        <v>46570</v>
      </c>
      <c r="D36" s="100"/>
      <c r="E36" s="100"/>
      <c r="F36" s="100"/>
      <c r="G36" s="100"/>
      <c r="H36" s="100"/>
      <c r="I36" s="100"/>
    </row>
    <row r="37" spans="1:9" ht="21" hidden="1" customHeight="1">
      <c r="A37" s="148"/>
      <c r="B37" s="92">
        <f>DATE($R$2,$S$2,(1-WEEKDAY(DATE($R$2,$S$2,1),2))+(COLUMN(G31)-1)+(ROW(P5)-1)*7)</f>
        <v>46571</v>
      </c>
      <c r="C37" s="70">
        <f t="shared" si="0"/>
        <v>46571</v>
      </c>
      <c r="D37" s="102"/>
      <c r="E37" s="102"/>
      <c r="F37" s="102"/>
      <c r="G37" s="102"/>
      <c r="H37" s="102"/>
      <c r="I37" s="102"/>
    </row>
    <row r="38" spans="1:9" ht="21" hidden="1" customHeight="1" thickBot="1">
      <c r="A38" s="149"/>
      <c r="B38" s="90">
        <f>DATE($R$2,$S$2,(1-WEEKDAY(DATE($R$2,$S$2,1),2))+(COLUMN(H31)-1)+(ROW(Q5)-1)*7)</f>
        <v>46572</v>
      </c>
      <c r="C38" s="68">
        <f t="shared" si="0"/>
        <v>46572</v>
      </c>
      <c r="D38" s="104"/>
      <c r="E38" s="104"/>
      <c r="F38" s="104"/>
      <c r="G38" s="104"/>
      <c r="H38" s="104"/>
      <c r="I38" s="104"/>
    </row>
    <row r="39" spans="1:9" ht="21" hidden="1" customHeight="1" thickTop="1">
      <c r="A39" s="83">
        <f>WEEKNUM($B$39,21)</f>
        <v>27</v>
      </c>
      <c r="B39" s="94">
        <f>DATE($R$2,$S$2,(1-WEEKDAY(DATE($R$2,$S$2,1),2))+(COLUMN(B38)-1)+(ROW(Q6)-1)*7)</f>
        <v>46573</v>
      </c>
      <c r="C39" s="84">
        <f t="shared" si="0"/>
        <v>46573</v>
      </c>
      <c r="D39" s="146"/>
      <c r="E39" s="146"/>
      <c r="F39" s="146"/>
      <c r="G39" s="146"/>
      <c r="H39" s="146"/>
      <c r="I39" s="146"/>
    </row>
    <row r="40" spans="1:9" ht="19.5" customHeight="1">
      <c r="B40" s="47"/>
      <c r="C40" s="47"/>
      <c r="D40" s="47"/>
      <c r="E40" s="47"/>
      <c r="F40" s="47"/>
      <c r="G40" s="48"/>
      <c r="H40" s="49"/>
    </row>
    <row r="41" spans="1:9" ht="15" customHeight="1">
      <c r="A41" s="43"/>
      <c r="B41" s="44"/>
      <c r="C41" s="44"/>
      <c r="D41" s="44"/>
      <c r="E41" s="44"/>
      <c r="F41" s="44"/>
      <c r="G41" s="45"/>
      <c r="H41" s="46"/>
    </row>
    <row r="42" spans="1:9" ht="15" customHeight="1">
      <c r="A42" s="43"/>
      <c r="B42" s="44"/>
      <c r="C42" s="44"/>
      <c r="D42" s="44"/>
      <c r="E42" s="44"/>
      <c r="F42" s="44"/>
      <c r="G42" s="45"/>
      <c r="H42" s="46"/>
    </row>
    <row r="43" spans="1:9" ht="15" customHeight="1">
      <c r="A43" s="43"/>
      <c r="B43" s="44"/>
      <c r="C43" s="44"/>
      <c r="D43" s="44"/>
      <c r="E43" s="44"/>
      <c r="F43" s="44"/>
      <c r="G43" s="45"/>
      <c r="H43" s="46"/>
    </row>
    <row r="44" spans="1:9" ht="15" customHeight="1">
      <c r="A44" s="43"/>
      <c r="B44" s="44"/>
      <c r="C44" s="44"/>
      <c r="D44" s="44"/>
      <c r="E44" s="44"/>
      <c r="F44" s="44"/>
      <c r="G44" s="45"/>
      <c r="H44" s="46"/>
    </row>
    <row r="45" spans="1:9" ht="15" customHeight="1">
      <c r="A45" s="43"/>
      <c r="B45" s="44"/>
      <c r="C45" s="44"/>
      <c r="D45" s="44"/>
      <c r="E45" s="44"/>
      <c r="F45" s="44"/>
      <c r="G45" s="45"/>
      <c r="H45" s="46"/>
    </row>
    <row r="46" spans="1:9" ht="15" customHeight="1">
      <c r="A46" s="43"/>
      <c r="B46" s="44"/>
      <c r="C46" s="44"/>
      <c r="D46" s="44"/>
      <c r="E46" s="44"/>
      <c r="F46" s="44"/>
      <c r="G46" s="45"/>
      <c r="H46" s="46"/>
    </row>
    <row r="47" spans="1:9" ht="15" customHeight="1">
      <c r="A47" s="43"/>
      <c r="B47" s="44"/>
      <c r="C47" s="44"/>
      <c r="D47" s="44"/>
      <c r="E47" s="44"/>
      <c r="F47" s="44"/>
      <c r="G47" s="45"/>
      <c r="H47" s="46"/>
    </row>
    <row r="48" spans="1:9" ht="15" customHeight="1">
      <c r="A48" s="43"/>
      <c r="B48" s="44"/>
      <c r="C48" s="44"/>
      <c r="D48" s="44"/>
      <c r="E48" s="44"/>
      <c r="F48" s="44"/>
      <c r="G48" s="45"/>
      <c r="H48" s="46"/>
    </row>
    <row r="49" ht="18.75" customHeight="1"/>
  </sheetData>
  <sheetProtection algorithmName="SHA-512" hashValue="whr0wWVQ0CBDaRnhkUOFt1/D2rwZoC9GcmZUkaykOtpWtRNT+TamdZVEn7kOHICq8ddPPs9zG49cggzwbt8mvA==" saltValue="UmR4LaSSaln2ISIP1FgFZA==" spinCount="100000" sheet="1" selectLockedCells="1"/>
  <mergeCells count="44">
    <mergeCell ref="D39:I39"/>
    <mergeCell ref="A32:A38"/>
    <mergeCell ref="D32:I32"/>
    <mergeCell ref="D33:I33"/>
    <mergeCell ref="D34:I34"/>
    <mergeCell ref="D35:I35"/>
    <mergeCell ref="D36:I36"/>
    <mergeCell ref="D37:I37"/>
    <mergeCell ref="D38:I38"/>
    <mergeCell ref="A25:A31"/>
    <mergeCell ref="D25:I25"/>
    <mergeCell ref="D26:I26"/>
    <mergeCell ref="D27:I27"/>
    <mergeCell ref="D28:I28"/>
    <mergeCell ref="D29:I29"/>
    <mergeCell ref="D30:I30"/>
    <mergeCell ref="D31:I31"/>
    <mergeCell ref="A18:A24"/>
    <mergeCell ref="D18:I18"/>
    <mergeCell ref="D19:I19"/>
    <mergeCell ref="D20:I20"/>
    <mergeCell ref="D21:I21"/>
    <mergeCell ref="D22:I22"/>
    <mergeCell ref="D23:I23"/>
    <mergeCell ref="D24:I24"/>
    <mergeCell ref="A11:A17"/>
    <mergeCell ref="D11:I11"/>
    <mergeCell ref="D12:I12"/>
    <mergeCell ref="D13:I13"/>
    <mergeCell ref="D14:I14"/>
    <mergeCell ref="D15:I15"/>
    <mergeCell ref="D16:I16"/>
    <mergeCell ref="D17:I17"/>
    <mergeCell ref="A1:D2"/>
    <mergeCell ref="G1:H3"/>
    <mergeCell ref="I1:I3"/>
    <mergeCell ref="A4:A10"/>
    <mergeCell ref="D4:I4"/>
    <mergeCell ref="D5:I5"/>
    <mergeCell ref="D6:I6"/>
    <mergeCell ref="D7:I7"/>
    <mergeCell ref="D8:I8"/>
    <mergeCell ref="D9:I9"/>
    <mergeCell ref="D10:I10"/>
  </mergeCells>
  <conditionalFormatting sqref="B4:C39">
    <cfRule type="expression" dxfId="25" priority="2">
      <formula>MONTH(B4)=$S$2</formula>
    </cfRule>
    <cfRule type="expression" dxfId="24" priority="3">
      <formula>MONTH(B4)&lt;&gt;$S$2</formula>
    </cfRule>
  </conditionalFormatting>
  <pageMargins left="0.27" right="0.25" top="0.12" bottom="0.2" header="0.2" footer="0.17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7E29EC8-176A-42EF-ABF5-20F02957E70E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B4:I39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5D594-E441-461B-9404-4E089F19C933}">
  <sheetPr>
    <pageSetUpPr fitToPage="1"/>
  </sheetPr>
  <dimension ref="A1:T49"/>
  <sheetViews>
    <sheetView showGridLines="0" workbookViewId="0">
      <pane ySplit="3" topLeftCell="A6" activePane="bottomLeft" state="frozen"/>
      <selection pane="bottomLeft" activeCell="D6" sqref="D6:I6"/>
    </sheetView>
  </sheetViews>
  <sheetFormatPr baseColWidth="10" defaultRowHeight="15"/>
  <cols>
    <col min="1" max="1" width="5.7109375" customWidth="1"/>
    <col min="2" max="2" width="7.85546875" customWidth="1"/>
    <col min="3" max="3" width="9" customWidth="1"/>
    <col min="4" max="8" width="12.7109375" customWidth="1"/>
    <col min="9" max="9" width="12.7109375" bestFit="1" customWidth="1"/>
    <col min="17" max="17" width="11.42578125" customWidth="1"/>
    <col min="18" max="20" width="11.42578125" hidden="1" customWidth="1"/>
    <col min="21" max="21" width="11.42578125" customWidth="1"/>
  </cols>
  <sheetData>
    <row r="1" spans="1:19" ht="15" customHeight="1">
      <c r="A1" s="97"/>
      <c r="B1" s="97"/>
      <c r="C1" s="97"/>
      <c r="D1" s="97"/>
      <c r="G1" s="98" t="str">
        <f>TEXT(DATE(R2,S2,1),"MMMM")</f>
        <v>Juli</v>
      </c>
      <c r="H1" s="98"/>
      <c r="I1" s="129">
        <f>DATE(R2,S2,1)</f>
        <v>46569</v>
      </c>
      <c r="R1" s="55" t="s">
        <v>0</v>
      </c>
      <c r="S1" s="55" t="s">
        <v>1</v>
      </c>
    </row>
    <row r="2" spans="1:19" ht="15" customHeight="1">
      <c r="A2" s="97"/>
      <c r="B2" s="97"/>
      <c r="C2" s="97"/>
      <c r="D2" s="97"/>
      <c r="E2" s="53"/>
      <c r="F2" s="53"/>
      <c r="G2" s="98"/>
      <c r="H2" s="98"/>
      <c r="I2" s="129"/>
      <c r="R2" s="56">
        <f>JAN!$R$2</f>
        <v>2027</v>
      </c>
      <c r="S2" s="56">
        <v>7</v>
      </c>
    </row>
    <row r="3" spans="1:19" ht="29.25" customHeight="1">
      <c r="A3" s="41" t="s">
        <v>2</v>
      </c>
      <c r="B3" s="42"/>
      <c r="C3" s="42"/>
      <c r="D3" s="42"/>
      <c r="E3" s="54"/>
      <c r="F3" s="54"/>
      <c r="G3" s="128"/>
      <c r="H3" s="128"/>
      <c r="I3" s="130"/>
    </row>
    <row r="4" spans="1:19" ht="21" hidden="1" customHeight="1">
      <c r="A4" s="131">
        <f>WEEKNUM($B$4,21)</f>
        <v>26</v>
      </c>
      <c r="B4" s="64">
        <f>DATE($R$2,$S$2,(1-WEEKDAY(DATE($R$2,$S$2,1),2))+(COLUMN(B3)-1)+(ROW(K1)-1)*7)</f>
        <v>46566</v>
      </c>
      <c r="C4" s="50">
        <f>B4</f>
        <v>46566</v>
      </c>
      <c r="D4" s="106"/>
      <c r="E4" s="106"/>
      <c r="F4" s="106"/>
      <c r="G4" s="106"/>
      <c r="H4" s="106"/>
      <c r="I4" s="106"/>
    </row>
    <row r="5" spans="1:19" ht="21" hidden="1" customHeight="1">
      <c r="A5" s="131"/>
      <c r="B5" s="64">
        <f>DATE($R$2,$S$2,(1-WEEKDAY(DATE($R$2,$S$2,1),2))+(COLUMN(C3)-1)+(ROW(L1)-1)*7)</f>
        <v>46567</v>
      </c>
      <c r="C5" s="50">
        <f t="shared" ref="C5:C38" si="0">B5</f>
        <v>46567</v>
      </c>
      <c r="D5" s="100"/>
      <c r="E5" s="100"/>
      <c r="F5" s="100"/>
      <c r="G5" s="100"/>
      <c r="H5" s="100"/>
      <c r="I5" s="100"/>
    </row>
    <row r="6" spans="1:19" ht="21" hidden="1" customHeight="1">
      <c r="A6" s="131"/>
      <c r="B6" s="64">
        <f>DATE($R$2,$S$2,(1-WEEKDAY(DATE($R$2,$S$2,1),2))+(COLUMN(D3)-1)+(ROW(M1)-1)*7)</f>
        <v>46568</v>
      </c>
      <c r="C6" s="50">
        <f t="shared" si="0"/>
        <v>46568</v>
      </c>
      <c r="D6" s="100"/>
      <c r="E6" s="100"/>
      <c r="F6" s="100"/>
      <c r="G6" s="100"/>
      <c r="H6" s="100"/>
      <c r="I6" s="100"/>
    </row>
    <row r="7" spans="1:19" ht="21" customHeight="1">
      <c r="A7" s="131"/>
      <c r="B7" s="64">
        <f>DATE($R$2,$S$2,(1-WEEKDAY(DATE($R$2,$S$2,1),2))+(COLUMN(E3)-1)+(ROW(N1)-1)*7)</f>
        <v>46569</v>
      </c>
      <c r="C7" s="50">
        <f t="shared" si="0"/>
        <v>46569</v>
      </c>
      <c r="D7" s="100"/>
      <c r="E7" s="100"/>
      <c r="F7" s="100"/>
      <c r="G7" s="100"/>
      <c r="H7" s="100"/>
      <c r="I7" s="100"/>
    </row>
    <row r="8" spans="1:19" ht="21" customHeight="1">
      <c r="A8" s="131"/>
      <c r="B8" s="64">
        <f>DATE($R$2,$S$2,(1-WEEKDAY(DATE($R$2,$S$2,1),2))+(COLUMN(F3)-1)+(ROW(O1)-1)*7)</f>
        <v>46570</v>
      </c>
      <c r="C8" s="50">
        <f t="shared" si="0"/>
        <v>46570</v>
      </c>
      <c r="D8" s="100"/>
      <c r="E8" s="100"/>
      <c r="F8" s="100"/>
      <c r="G8" s="100"/>
      <c r="H8" s="100"/>
      <c r="I8" s="100"/>
    </row>
    <row r="9" spans="1:19" ht="21" customHeight="1">
      <c r="A9" s="131"/>
      <c r="B9" s="65">
        <f>DATE($R$2,$S$2,(1-WEEKDAY(DATE($R$2,$S$2,1),2))+(COLUMN(G3)-1)+(ROW(P1)-1)*7)</f>
        <v>46571</v>
      </c>
      <c r="C9" s="66">
        <f t="shared" si="0"/>
        <v>46571</v>
      </c>
      <c r="D9" s="124"/>
      <c r="E9" s="124"/>
      <c r="F9" s="124"/>
      <c r="G9" s="124"/>
      <c r="H9" s="124"/>
      <c r="I9" s="124"/>
    </row>
    <row r="10" spans="1:19" ht="21" customHeight="1" thickBot="1">
      <c r="A10" s="132"/>
      <c r="B10" s="67">
        <f>DATE($R$2,$S$2,(1-WEEKDAY(DATE($R$2,$S$2,1),2))+(COLUMN(H3)-1)+(ROW(Q1)-1)*7)</f>
        <v>46572</v>
      </c>
      <c r="C10" s="68">
        <f t="shared" si="0"/>
        <v>46572</v>
      </c>
      <c r="D10" s="104"/>
      <c r="E10" s="104"/>
      <c r="F10" s="104"/>
      <c r="G10" s="104"/>
      <c r="H10" s="104"/>
      <c r="I10" s="104"/>
    </row>
    <row r="11" spans="1:19" ht="21" customHeight="1" thickTop="1">
      <c r="A11" s="133">
        <f>WEEKNUM($B$11,21)</f>
        <v>27</v>
      </c>
      <c r="B11" s="60">
        <f>DATE($R$2,$S$2,(1-WEEKDAY(DATE($R$2,$S$2,1),2))+(COLUMN(B4)-1)+(ROW(K2)-1)*7)</f>
        <v>46573</v>
      </c>
      <c r="C11" s="52">
        <f t="shared" si="0"/>
        <v>46573</v>
      </c>
      <c r="D11" s="108"/>
      <c r="E11" s="108"/>
      <c r="F11" s="108"/>
      <c r="G11" s="108"/>
      <c r="H11" s="108"/>
      <c r="I11" s="108"/>
    </row>
    <row r="12" spans="1:19" ht="21" customHeight="1">
      <c r="A12" s="134"/>
      <c r="B12" s="64">
        <f>DATE($R$2,$S$2,(1-WEEKDAY(DATE($R$2,$S$2,1),2))+(COLUMN(C4)-1)+(ROW(L2)-1)*7)</f>
        <v>46574</v>
      </c>
      <c r="C12" s="50">
        <f t="shared" si="0"/>
        <v>46574</v>
      </c>
      <c r="D12" s="100"/>
      <c r="E12" s="100"/>
      <c r="F12" s="100"/>
      <c r="G12" s="100"/>
      <c r="H12" s="100"/>
      <c r="I12" s="100"/>
    </row>
    <row r="13" spans="1:19" ht="21" customHeight="1">
      <c r="A13" s="134"/>
      <c r="B13" s="64">
        <f>DATE($R$2,$S$2,(1-WEEKDAY(DATE($R$2,$S$2,1),2))+(COLUMN(D4)-1)+(ROW(M2)-1)*7)</f>
        <v>46575</v>
      </c>
      <c r="C13" s="50">
        <f t="shared" si="0"/>
        <v>46575</v>
      </c>
      <c r="D13" s="106"/>
      <c r="E13" s="106"/>
      <c r="F13" s="106"/>
      <c r="G13" s="106"/>
      <c r="H13" s="106"/>
      <c r="I13" s="106"/>
    </row>
    <row r="14" spans="1:19" ht="21" customHeight="1">
      <c r="A14" s="134"/>
      <c r="B14" s="64">
        <f>DATE($R$2,$S$2,(1-WEEKDAY(DATE($R$2,$S$2,1),2))+(COLUMN(E4)-1)+(ROW(N2)-1)*7)</f>
        <v>46576</v>
      </c>
      <c r="C14" s="50">
        <f t="shared" si="0"/>
        <v>46576</v>
      </c>
      <c r="D14" s="100"/>
      <c r="E14" s="100"/>
      <c r="F14" s="100"/>
      <c r="G14" s="100"/>
      <c r="H14" s="100"/>
      <c r="I14" s="100"/>
    </row>
    <row r="15" spans="1:19" ht="21" customHeight="1">
      <c r="A15" s="134"/>
      <c r="B15" s="64">
        <f>DATE($R$2,$S$2,(1-WEEKDAY(DATE($R$2,$S$2,1),2))+(COLUMN(F4)-1)+(ROW(O2)-1)*7)</f>
        <v>46577</v>
      </c>
      <c r="C15" s="50">
        <f t="shared" si="0"/>
        <v>46577</v>
      </c>
      <c r="D15" s="100"/>
      <c r="E15" s="100"/>
      <c r="F15" s="100"/>
      <c r="G15" s="100"/>
      <c r="H15" s="100"/>
      <c r="I15" s="100"/>
    </row>
    <row r="16" spans="1:19" ht="21" customHeight="1">
      <c r="A16" s="134"/>
      <c r="B16" s="69">
        <f>DATE($R$2,$S$2,(1-WEEKDAY(DATE($R$2,$S$2,1),2))+(COLUMN(G4)-1)+(ROW(P2)-1)*7)</f>
        <v>46578</v>
      </c>
      <c r="C16" s="70">
        <f t="shared" si="0"/>
        <v>46578</v>
      </c>
      <c r="D16" s="102"/>
      <c r="E16" s="102"/>
      <c r="F16" s="102"/>
      <c r="G16" s="102"/>
      <c r="H16" s="102"/>
      <c r="I16" s="102"/>
    </row>
    <row r="17" spans="1:9" ht="21" customHeight="1" thickBot="1">
      <c r="A17" s="135"/>
      <c r="B17" s="67">
        <f>DATE($R$2,$S$2,(1-WEEKDAY(DATE($R$2,$S$2,1),2))+(COLUMN(H4)-1)+(ROW(Q2)-1)*7)</f>
        <v>46579</v>
      </c>
      <c r="C17" s="68">
        <f t="shared" si="0"/>
        <v>46579</v>
      </c>
      <c r="D17" s="104"/>
      <c r="E17" s="104"/>
      <c r="F17" s="104"/>
      <c r="G17" s="104"/>
      <c r="H17" s="104"/>
      <c r="I17" s="104"/>
    </row>
    <row r="18" spans="1:9" ht="21" customHeight="1" thickTop="1">
      <c r="A18" s="137">
        <f>WEEKNUM($B$18,21)</f>
        <v>28</v>
      </c>
      <c r="B18" s="60">
        <f>DATE($R$2,$S$2,(1-WEEKDAY(DATE($R$2,$S$2,1),2))+(COLUMN(B13)-1)+(ROW(K3)-1)*7)</f>
        <v>46580</v>
      </c>
      <c r="C18" s="52">
        <f t="shared" si="0"/>
        <v>46580</v>
      </c>
      <c r="D18" s="108"/>
      <c r="E18" s="108"/>
      <c r="F18" s="108"/>
      <c r="G18" s="108"/>
      <c r="H18" s="108"/>
      <c r="I18" s="108"/>
    </row>
    <row r="19" spans="1:9" ht="21" customHeight="1">
      <c r="A19" s="131"/>
      <c r="B19" s="64">
        <f>DATE($R$2,$S$2,(1-WEEKDAY(DATE($R$2,$S$2,1),2))+(COLUMN(C13)-1)+(ROW(L3)-1)*7)</f>
        <v>46581</v>
      </c>
      <c r="C19" s="50">
        <f t="shared" si="0"/>
        <v>46581</v>
      </c>
      <c r="D19" s="100"/>
      <c r="E19" s="100"/>
      <c r="F19" s="100"/>
      <c r="G19" s="100"/>
      <c r="H19" s="100"/>
      <c r="I19" s="100"/>
    </row>
    <row r="20" spans="1:9" ht="21" customHeight="1">
      <c r="A20" s="131"/>
      <c r="B20" s="64">
        <f>DATE($R$2,$S$2,(1-WEEKDAY(DATE($R$2,$S$2,1),2))+(COLUMN(D13)-1)+(ROW(M3)-1)*7)</f>
        <v>46582</v>
      </c>
      <c r="C20" s="50">
        <f t="shared" si="0"/>
        <v>46582</v>
      </c>
      <c r="D20" s="100"/>
      <c r="E20" s="100"/>
      <c r="F20" s="100"/>
      <c r="G20" s="100"/>
      <c r="H20" s="100"/>
      <c r="I20" s="100"/>
    </row>
    <row r="21" spans="1:9" ht="21" customHeight="1">
      <c r="A21" s="131"/>
      <c r="B21" s="64">
        <f>DATE($R$2,$S$2,(1-WEEKDAY(DATE($R$2,$S$2,1),2))+(COLUMN(E13)-1)+(ROW(N3)-1)*7)</f>
        <v>46583</v>
      </c>
      <c r="C21" s="50">
        <f t="shared" si="0"/>
        <v>46583</v>
      </c>
      <c r="D21" s="100"/>
      <c r="E21" s="100"/>
      <c r="F21" s="100"/>
      <c r="G21" s="100"/>
      <c r="H21" s="100"/>
      <c r="I21" s="100"/>
    </row>
    <row r="22" spans="1:9" ht="21" customHeight="1">
      <c r="A22" s="131"/>
      <c r="B22" s="64">
        <f>DATE($R$2,$S$2,(1-WEEKDAY(DATE($R$2,$S$2,1),2))+(COLUMN(F13)-1)+(ROW(O3)-1)*7)</f>
        <v>46584</v>
      </c>
      <c r="C22" s="50">
        <f t="shared" si="0"/>
        <v>46584</v>
      </c>
      <c r="D22" s="106"/>
      <c r="E22" s="106"/>
      <c r="F22" s="106"/>
      <c r="G22" s="106"/>
      <c r="H22" s="106"/>
      <c r="I22" s="106"/>
    </row>
    <row r="23" spans="1:9" ht="21" customHeight="1">
      <c r="A23" s="131"/>
      <c r="B23" s="69">
        <f>DATE($R$2,$S$2,(1-WEEKDAY(DATE($R$2,$S$2,1),2))+(COLUMN(G13)-1)+(ROW(P3)-1)*7)</f>
        <v>46585</v>
      </c>
      <c r="C23" s="70">
        <f t="shared" si="0"/>
        <v>46585</v>
      </c>
      <c r="D23" s="102"/>
      <c r="E23" s="102"/>
      <c r="F23" s="102"/>
      <c r="G23" s="102"/>
      <c r="H23" s="102"/>
      <c r="I23" s="102"/>
    </row>
    <row r="24" spans="1:9" ht="21" customHeight="1" thickBot="1">
      <c r="A24" s="132"/>
      <c r="B24" s="67">
        <f>DATE($R$2,$S$2,(1-WEEKDAY(DATE($R$2,$S$2,1),2))+(COLUMN(H13)-1)+(ROW(Q3)-1)*7)</f>
        <v>46586</v>
      </c>
      <c r="C24" s="68">
        <f t="shared" si="0"/>
        <v>46586</v>
      </c>
      <c r="D24" s="104"/>
      <c r="E24" s="104"/>
      <c r="F24" s="104"/>
      <c r="G24" s="104"/>
      <c r="H24" s="104"/>
      <c r="I24" s="104"/>
    </row>
    <row r="25" spans="1:9" ht="21" customHeight="1" thickTop="1">
      <c r="A25" s="133">
        <f>WEEKNUM($B$25,21)</f>
        <v>29</v>
      </c>
      <c r="B25" s="60">
        <f>DATE($R$2,$S$2,(1-WEEKDAY(DATE($R$2,$S$2,1),2))+(COLUMN(B22)-1)+(ROW(K4)-1)*7)</f>
        <v>46587</v>
      </c>
      <c r="C25" s="52">
        <f t="shared" si="0"/>
        <v>46587</v>
      </c>
      <c r="D25" s="108"/>
      <c r="E25" s="108"/>
      <c r="F25" s="108"/>
      <c r="G25" s="108"/>
      <c r="H25" s="108"/>
      <c r="I25" s="108"/>
    </row>
    <row r="26" spans="1:9" ht="21" customHeight="1">
      <c r="A26" s="134"/>
      <c r="B26" s="64">
        <f>DATE($R$2,$S$2,(1-WEEKDAY(DATE($R$2,$S$2,1),2))+(COLUMN(C22)-1)+(ROW(L4)-1)*7)</f>
        <v>46588</v>
      </c>
      <c r="C26" s="50">
        <f t="shared" si="0"/>
        <v>46588</v>
      </c>
      <c r="D26" s="100"/>
      <c r="E26" s="100"/>
      <c r="F26" s="100"/>
      <c r="G26" s="100"/>
      <c r="H26" s="100"/>
      <c r="I26" s="100"/>
    </row>
    <row r="27" spans="1:9" ht="21" customHeight="1">
      <c r="A27" s="134"/>
      <c r="B27" s="64">
        <f>DATE($R$2,$S$2,(1-WEEKDAY(DATE($R$2,$S$2,1),2))+(COLUMN(D22)-1)+(ROW(M4)-1)*7)</f>
        <v>46589</v>
      </c>
      <c r="C27" s="50">
        <f t="shared" si="0"/>
        <v>46589</v>
      </c>
      <c r="D27" s="100"/>
      <c r="E27" s="100"/>
      <c r="F27" s="100"/>
      <c r="G27" s="100"/>
      <c r="H27" s="100"/>
      <c r="I27" s="100"/>
    </row>
    <row r="28" spans="1:9" ht="21" customHeight="1">
      <c r="A28" s="134"/>
      <c r="B28" s="64">
        <f>DATE($R$2,$S$2,(1-WEEKDAY(DATE($R$2,$S$2,1),2))+(COLUMN(E22)-1)+(ROW(N4)-1)*7)</f>
        <v>46590</v>
      </c>
      <c r="C28" s="50">
        <f t="shared" si="0"/>
        <v>46590</v>
      </c>
      <c r="D28" s="100"/>
      <c r="E28" s="100"/>
      <c r="F28" s="100"/>
      <c r="G28" s="100"/>
      <c r="H28" s="100"/>
      <c r="I28" s="100"/>
    </row>
    <row r="29" spans="1:9" ht="21" customHeight="1">
      <c r="A29" s="134"/>
      <c r="B29" s="64">
        <f>DATE($R$2,$S$2,(1-WEEKDAY(DATE($R$2,$S$2,1),2))+(COLUMN(F22)-1)+(ROW(O4)-1)*7)</f>
        <v>46591</v>
      </c>
      <c r="C29" s="50">
        <f t="shared" si="0"/>
        <v>46591</v>
      </c>
      <c r="D29" s="100"/>
      <c r="E29" s="100"/>
      <c r="F29" s="100"/>
      <c r="G29" s="100"/>
      <c r="H29" s="100"/>
      <c r="I29" s="100"/>
    </row>
    <row r="30" spans="1:9" ht="21" customHeight="1">
      <c r="A30" s="134"/>
      <c r="B30" s="69">
        <f>DATE($R$2,$S$2,(1-WEEKDAY(DATE($R$2,$S$2,1),2))+(COLUMN(G22)-1)+(ROW(P4)-1)*7)</f>
        <v>46592</v>
      </c>
      <c r="C30" s="70">
        <f t="shared" si="0"/>
        <v>46592</v>
      </c>
      <c r="D30" s="102"/>
      <c r="E30" s="102"/>
      <c r="F30" s="102"/>
      <c r="G30" s="102"/>
      <c r="H30" s="102"/>
      <c r="I30" s="102"/>
    </row>
    <row r="31" spans="1:9" ht="21" customHeight="1" thickBot="1">
      <c r="A31" s="135"/>
      <c r="B31" s="67">
        <f>DATE($R$2,$S$2,(1-WEEKDAY(DATE($R$2,$S$2,1),2))+(COLUMN(H22)-1)+(ROW(Q4)-1)*7)</f>
        <v>46593</v>
      </c>
      <c r="C31" s="68">
        <f t="shared" si="0"/>
        <v>46593</v>
      </c>
      <c r="D31" s="119"/>
      <c r="E31" s="119"/>
      <c r="F31" s="119"/>
      <c r="G31" s="119"/>
      <c r="H31" s="119"/>
      <c r="I31" s="119"/>
    </row>
    <row r="32" spans="1:9" ht="21" customHeight="1" thickTop="1">
      <c r="A32" s="137">
        <f>WEEKNUM($B$32,21)</f>
        <v>30</v>
      </c>
      <c r="B32" s="60">
        <f>DATE($R$2,$S$2,(1-WEEKDAY(DATE($R$2,$S$2,1),2))+(COLUMN(B31)-1)+(ROW(K5)-1)*7)</f>
        <v>46594</v>
      </c>
      <c r="C32" s="52">
        <f t="shared" si="0"/>
        <v>46594</v>
      </c>
      <c r="D32" s="108"/>
      <c r="E32" s="108"/>
      <c r="F32" s="108"/>
      <c r="G32" s="108"/>
      <c r="H32" s="108"/>
      <c r="I32" s="108"/>
    </row>
    <row r="33" spans="1:9" ht="21" customHeight="1">
      <c r="A33" s="131"/>
      <c r="B33" s="64">
        <f>DATE($R$2,$S$2,(1-WEEKDAY(DATE($R$2,$S$2,1),2))+(COLUMN(C31)-1)+(ROW(L5)-1)*7)</f>
        <v>46595</v>
      </c>
      <c r="C33" s="50">
        <f t="shared" si="0"/>
        <v>46595</v>
      </c>
      <c r="D33" s="100"/>
      <c r="E33" s="100"/>
      <c r="F33" s="100"/>
      <c r="G33" s="100"/>
      <c r="H33" s="100"/>
      <c r="I33" s="100"/>
    </row>
    <row r="34" spans="1:9" ht="21" customHeight="1">
      <c r="A34" s="131"/>
      <c r="B34" s="64">
        <f>DATE($R$2,$S$2,(1-WEEKDAY(DATE($R$2,$S$2,1),2))+(COLUMN(D31)-1)+(ROW(M5)-1)*7)</f>
        <v>46596</v>
      </c>
      <c r="C34" s="50">
        <f t="shared" si="0"/>
        <v>46596</v>
      </c>
      <c r="D34" s="100"/>
      <c r="E34" s="100"/>
      <c r="F34" s="100"/>
      <c r="G34" s="100"/>
      <c r="H34" s="100"/>
      <c r="I34" s="100"/>
    </row>
    <row r="35" spans="1:9" ht="21" customHeight="1">
      <c r="A35" s="131"/>
      <c r="B35" s="64">
        <f>DATE($R$2,$S$2,(1-WEEKDAY(DATE($R$2,$S$2,1),2))+(COLUMN(E31)-1)+(ROW(N5)-1)*7)</f>
        <v>46597</v>
      </c>
      <c r="C35" s="50">
        <f t="shared" si="0"/>
        <v>46597</v>
      </c>
      <c r="D35" s="100"/>
      <c r="E35" s="100"/>
      <c r="F35" s="100"/>
      <c r="G35" s="100"/>
      <c r="H35" s="100"/>
      <c r="I35" s="100"/>
    </row>
    <row r="36" spans="1:9" ht="21" customHeight="1">
      <c r="A36" s="131"/>
      <c r="B36" s="64">
        <f>DATE($R$2,$S$2,(1-WEEKDAY(DATE($R$2,$S$2,1),2))+(COLUMN(F31)-1)+(ROW(O5)-1)*7)</f>
        <v>46598</v>
      </c>
      <c r="C36" s="50">
        <f t="shared" si="0"/>
        <v>46598</v>
      </c>
      <c r="D36" s="100"/>
      <c r="E36" s="100"/>
      <c r="F36" s="100"/>
      <c r="G36" s="100"/>
      <c r="H36" s="100"/>
      <c r="I36" s="100"/>
    </row>
    <row r="37" spans="1:9" ht="21" customHeight="1">
      <c r="A37" s="131"/>
      <c r="B37" s="69">
        <f>DATE($R$2,$S$2,(1-WEEKDAY(DATE($R$2,$S$2,1),2))+(COLUMN(G31)-1)+(ROW(P5)-1)*7)</f>
        <v>46599</v>
      </c>
      <c r="C37" s="70">
        <f t="shared" si="0"/>
        <v>46599</v>
      </c>
      <c r="D37" s="102"/>
      <c r="E37" s="102"/>
      <c r="F37" s="102"/>
      <c r="G37" s="102"/>
      <c r="H37" s="102"/>
      <c r="I37" s="102"/>
    </row>
    <row r="38" spans="1:9" ht="21" hidden="1" customHeight="1">
      <c r="A38" s="138"/>
      <c r="B38" s="72">
        <f>DATE($R$2,$S$2,(1-WEEKDAY(DATE($R$2,$S$2,1),2))+(COLUMN(H31)-1)+(ROW(Q5)-1)*7)</f>
        <v>46600</v>
      </c>
      <c r="C38" s="73">
        <f t="shared" si="0"/>
        <v>46600</v>
      </c>
      <c r="D38" s="117"/>
      <c r="E38" s="117"/>
      <c r="F38" s="117"/>
      <c r="G38" s="117"/>
      <c r="H38" s="117"/>
      <c r="I38" s="117"/>
    </row>
    <row r="39" spans="1:9" ht="15.75" customHeight="1">
      <c r="A39" s="150"/>
      <c r="B39" s="150"/>
      <c r="C39" s="150"/>
      <c r="D39" s="150"/>
      <c r="E39" s="150"/>
      <c r="F39" s="150"/>
      <c r="G39" s="150"/>
      <c r="H39" s="150"/>
      <c r="I39" s="150"/>
    </row>
    <row r="40" spans="1:9" ht="19.5" customHeight="1">
      <c r="B40" s="47"/>
      <c r="C40" s="47"/>
      <c r="D40" s="47"/>
      <c r="E40" s="47"/>
      <c r="F40" s="47"/>
      <c r="G40" s="48"/>
      <c r="H40" s="49"/>
    </row>
    <row r="41" spans="1:9" ht="15" customHeight="1">
      <c r="A41" s="43"/>
      <c r="B41" s="44"/>
      <c r="C41" s="44"/>
      <c r="D41" s="44"/>
      <c r="E41" s="44"/>
      <c r="F41" s="44"/>
      <c r="G41" s="45"/>
      <c r="H41" s="46"/>
    </row>
    <row r="42" spans="1:9" ht="15" customHeight="1">
      <c r="A42" s="43"/>
      <c r="B42" s="44"/>
      <c r="C42" s="44"/>
      <c r="D42" s="44"/>
      <c r="E42" s="44"/>
      <c r="F42" s="44"/>
      <c r="G42" s="45"/>
      <c r="H42" s="46"/>
    </row>
    <row r="43" spans="1:9" ht="15" customHeight="1">
      <c r="A43" s="43"/>
      <c r="B43" s="44"/>
      <c r="C43" s="44"/>
      <c r="D43" s="44"/>
      <c r="E43" s="44"/>
      <c r="F43" s="44"/>
      <c r="G43" s="45"/>
      <c r="H43" s="46"/>
    </row>
    <row r="44" spans="1:9" ht="15" customHeight="1">
      <c r="A44" s="43"/>
      <c r="B44" s="44"/>
      <c r="C44" s="44"/>
      <c r="D44" s="44"/>
      <c r="E44" s="44"/>
      <c r="F44" s="44"/>
      <c r="G44" s="45"/>
      <c r="H44" s="46"/>
    </row>
    <row r="45" spans="1:9" ht="15" customHeight="1">
      <c r="A45" s="43"/>
      <c r="B45" s="44"/>
      <c r="C45" s="44"/>
      <c r="D45" s="44"/>
      <c r="E45" s="44"/>
      <c r="F45" s="44"/>
      <c r="G45" s="45"/>
      <c r="H45" s="46"/>
    </row>
    <row r="46" spans="1:9" ht="15" customHeight="1">
      <c r="A46" s="43"/>
      <c r="B46" s="44"/>
      <c r="C46" s="44"/>
      <c r="D46" s="44"/>
      <c r="E46" s="44"/>
      <c r="F46" s="44"/>
      <c r="G46" s="45"/>
      <c r="H46" s="46"/>
    </row>
    <row r="47" spans="1:9" ht="15" customHeight="1">
      <c r="A47" s="43"/>
      <c r="B47" s="44"/>
      <c r="C47" s="44"/>
      <c r="D47" s="44"/>
      <c r="E47" s="44"/>
      <c r="F47" s="44"/>
      <c r="G47" s="45"/>
      <c r="H47" s="46"/>
    </row>
    <row r="48" spans="1:9" ht="15" customHeight="1">
      <c r="A48" s="43"/>
      <c r="B48" s="44"/>
      <c r="C48" s="44"/>
      <c r="D48" s="44"/>
      <c r="E48" s="44"/>
      <c r="F48" s="44"/>
      <c r="G48" s="45"/>
      <c r="H48" s="46"/>
    </row>
    <row r="49" ht="18.75" customHeight="1"/>
  </sheetData>
  <sheetProtection algorithmName="SHA-512" hashValue="+mbRDOgPA62JwQtAyn/YVEirVCtLUNZx1mk50Ph31/mLYkfPit6KaGuYUFnn6EpjEpBBcrbGwv+P3Fluo+Rp8g==" saltValue="r01mm7X80dL2eH2IumkYIQ==" spinCount="100000" sheet="1" selectLockedCells="1"/>
  <mergeCells count="44">
    <mergeCell ref="A39:I39"/>
    <mergeCell ref="A32:A38"/>
    <mergeCell ref="D32:I32"/>
    <mergeCell ref="D33:I33"/>
    <mergeCell ref="D34:I34"/>
    <mergeCell ref="D35:I35"/>
    <mergeCell ref="D36:I36"/>
    <mergeCell ref="D37:I37"/>
    <mergeCell ref="D38:I38"/>
    <mergeCell ref="A25:A31"/>
    <mergeCell ref="D25:I25"/>
    <mergeCell ref="D26:I26"/>
    <mergeCell ref="D27:I27"/>
    <mergeCell ref="D28:I28"/>
    <mergeCell ref="D29:I29"/>
    <mergeCell ref="D30:I30"/>
    <mergeCell ref="D31:I31"/>
    <mergeCell ref="A18:A24"/>
    <mergeCell ref="D18:I18"/>
    <mergeCell ref="D19:I19"/>
    <mergeCell ref="D20:I20"/>
    <mergeCell ref="D21:I21"/>
    <mergeCell ref="D22:I22"/>
    <mergeCell ref="D23:I23"/>
    <mergeCell ref="D24:I24"/>
    <mergeCell ref="A11:A17"/>
    <mergeCell ref="D11:I11"/>
    <mergeCell ref="D12:I12"/>
    <mergeCell ref="D13:I13"/>
    <mergeCell ref="D14:I14"/>
    <mergeCell ref="D15:I15"/>
    <mergeCell ref="D16:I16"/>
    <mergeCell ref="D17:I17"/>
    <mergeCell ref="A1:D2"/>
    <mergeCell ref="G1:H3"/>
    <mergeCell ref="I1:I3"/>
    <mergeCell ref="A4:A10"/>
    <mergeCell ref="D4:I4"/>
    <mergeCell ref="D5:I5"/>
    <mergeCell ref="D6:I6"/>
    <mergeCell ref="D7:I7"/>
    <mergeCell ref="D8:I8"/>
    <mergeCell ref="D9:I9"/>
    <mergeCell ref="D10:I10"/>
  </mergeCells>
  <conditionalFormatting sqref="B4:C38">
    <cfRule type="expression" dxfId="22" priority="2">
      <formula>MONTH(B4)=$S$2</formula>
    </cfRule>
    <cfRule type="expression" dxfId="21" priority="3">
      <formula>MONTH(B4)&lt;&gt;$S$2</formula>
    </cfRule>
  </conditionalFormatting>
  <pageMargins left="0.26" right="0.25" top="0.12" bottom="0.2" header="0.12" footer="0.17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C2C68C0E-1A55-4F8C-961C-B1CD7CA1D80F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B4:I38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0E8DB-BF96-42EC-994A-563CD6DF12F1}">
  <sheetPr>
    <pageSetUpPr fitToPage="1"/>
  </sheetPr>
  <dimension ref="A1:T49"/>
  <sheetViews>
    <sheetView showGridLines="0" workbookViewId="0">
      <pane ySplit="3" topLeftCell="A9" activePane="bottomLeft" state="frozen"/>
      <selection pane="bottomLeft" activeCell="D9" sqref="D9:I9"/>
    </sheetView>
  </sheetViews>
  <sheetFormatPr baseColWidth="10" defaultRowHeight="15"/>
  <cols>
    <col min="1" max="1" width="5.7109375" customWidth="1"/>
    <col min="2" max="2" width="7.85546875" customWidth="1"/>
    <col min="3" max="3" width="9" customWidth="1"/>
    <col min="4" max="8" width="12.7109375" customWidth="1"/>
    <col min="9" max="9" width="12.7109375" bestFit="1" customWidth="1"/>
    <col min="17" max="17" width="11.42578125" customWidth="1"/>
    <col min="18" max="20" width="11.42578125" hidden="1" customWidth="1"/>
    <col min="21" max="21" width="11.42578125" customWidth="1"/>
  </cols>
  <sheetData>
    <row r="1" spans="1:19" ht="15" customHeight="1">
      <c r="A1" s="97"/>
      <c r="B1" s="97"/>
      <c r="C1" s="97"/>
      <c r="D1" s="97"/>
      <c r="G1" s="98" t="str">
        <f>TEXT(DATE(R2,S2,1),"MMMM")</f>
        <v>August</v>
      </c>
      <c r="H1" s="98"/>
      <c r="I1" s="129">
        <f>DATE(R2,S2,1)</f>
        <v>46600</v>
      </c>
      <c r="R1" s="55" t="s">
        <v>0</v>
      </c>
      <c r="S1" s="55" t="s">
        <v>1</v>
      </c>
    </row>
    <row r="2" spans="1:19" ht="15" customHeight="1">
      <c r="A2" s="97"/>
      <c r="B2" s="97"/>
      <c r="C2" s="97"/>
      <c r="D2" s="97"/>
      <c r="E2" s="53"/>
      <c r="F2" s="53"/>
      <c r="G2" s="98"/>
      <c r="H2" s="98"/>
      <c r="I2" s="129"/>
      <c r="R2" s="56">
        <f>JAN!$R$2</f>
        <v>2027</v>
      </c>
      <c r="S2" s="56">
        <v>8</v>
      </c>
    </row>
    <row r="3" spans="1:19" ht="29.25" customHeight="1">
      <c r="A3" s="41" t="s">
        <v>2</v>
      </c>
      <c r="B3" s="42"/>
      <c r="C3" s="42"/>
      <c r="D3" s="42"/>
      <c r="E3" s="54"/>
      <c r="F3" s="54"/>
      <c r="G3" s="128"/>
      <c r="H3" s="128"/>
      <c r="I3" s="130"/>
    </row>
    <row r="4" spans="1:19" ht="21" hidden="1" customHeight="1">
      <c r="A4" s="131">
        <f>WEEKNUM($B$4,21)</f>
        <v>30</v>
      </c>
      <c r="B4" s="64">
        <f>DATE($R$2,$S$2,(1-WEEKDAY(DATE($R$2,$S$2,1),2))+(COLUMN(B3)-1)+(ROW(K1)-1)*7)</f>
        <v>46594</v>
      </c>
      <c r="C4" s="50">
        <f>B4</f>
        <v>46594</v>
      </c>
      <c r="D4" s="106"/>
      <c r="E4" s="106"/>
      <c r="F4" s="106"/>
      <c r="G4" s="106"/>
      <c r="H4" s="106"/>
      <c r="I4" s="106"/>
    </row>
    <row r="5" spans="1:19" ht="21" hidden="1" customHeight="1">
      <c r="A5" s="131"/>
      <c r="B5" s="64">
        <f>DATE($R$2,$S$2,(1-WEEKDAY(DATE($R$2,$S$2,1),2))+(COLUMN(C3)-1)+(ROW(L1)-1)*7)</f>
        <v>46595</v>
      </c>
      <c r="C5" s="50">
        <f t="shared" ref="C5:C39" si="0">B5</f>
        <v>46595</v>
      </c>
      <c r="D5" s="100"/>
      <c r="E5" s="100"/>
      <c r="F5" s="100"/>
      <c r="G5" s="100"/>
      <c r="H5" s="100"/>
      <c r="I5" s="100"/>
    </row>
    <row r="6" spans="1:19" ht="21" hidden="1" customHeight="1">
      <c r="A6" s="131"/>
      <c r="B6" s="64">
        <f>DATE($R$2,$S$2,(1-WEEKDAY(DATE($R$2,$S$2,1),2))+(COLUMN(D3)-1)+(ROW(M1)-1)*7)</f>
        <v>46596</v>
      </c>
      <c r="C6" s="50">
        <f t="shared" si="0"/>
        <v>46596</v>
      </c>
      <c r="D6" s="100"/>
      <c r="E6" s="100"/>
      <c r="F6" s="100"/>
      <c r="G6" s="100"/>
      <c r="H6" s="100"/>
      <c r="I6" s="100"/>
    </row>
    <row r="7" spans="1:19" ht="21" hidden="1" customHeight="1">
      <c r="A7" s="131"/>
      <c r="B7" s="64">
        <f>DATE($R$2,$S$2,(1-WEEKDAY(DATE($R$2,$S$2,1),2))+(COLUMN(E3)-1)+(ROW(N1)-1)*7)</f>
        <v>46597</v>
      </c>
      <c r="C7" s="50">
        <f t="shared" si="0"/>
        <v>46597</v>
      </c>
      <c r="D7" s="100"/>
      <c r="E7" s="100"/>
      <c r="F7" s="100"/>
      <c r="G7" s="100"/>
      <c r="H7" s="100"/>
      <c r="I7" s="100"/>
    </row>
    <row r="8" spans="1:19" ht="21" hidden="1" customHeight="1">
      <c r="A8" s="131"/>
      <c r="B8" s="64">
        <f>DATE($R$2,$S$2,(1-WEEKDAY(DATE($R$2,$S$2,1),2))+(COLUMN(F3)-1)+(ROW(O1)-1)*7)</f>
        <v>46598</v>
      </c>
      <c r="C8" s="50">
        <f t="shared" si="0"/>
        <v>46598</v>
      </c>
      <c r="D8" s="100"/>
      <c r="E8" s="100"/>
      <c r="F8" s="100"/>
      <c r="G8" s="100"/>
      <c r="H8" s="100"/>
      <c r="I8" s="100"/>
    </row>
    <row r="9" spans="1:19" ht="21" hidden="1" customHeight="1">
      <c r="A9" s="131"/>
      <c r="B9" s="65">
        <f>DATE($R$2,$S$2,(1-WEEKDAY(DATE($R$2,$S$2,1),2))+(COLUMN(G3)-1)+(ROW(P1)-1)*7)</f>
        <v>46599</v>
      </c>
      <c r="C9" s="66">
        <f t="shared" si="0"/>
        <v>46599</v>
      </c>
      <c r="D9" s="124"/>
      <c r="E9" s="124"/>
      <c r="F9" s="124"/>
      <c r="G9" s="124"/>
      <c r="H9" s="124"/>
      <c r="I9" s="124"/>
    </row>
    <row r="10" spans="1:19" ht="21" customHeight="1" thickBot="1">
      <c r="A10" s="132"/>
      <c r="B10" s="67">
        <f>DATE($R$2,$S$2,(1-WEEKDAY(DATE($R$2,$S$2,1),2))+(COLUMN(H3)-1)+(ROW(Q1)-1)*7)</f>
        <v>46600</v>
      </c>
      <c r="C10" s="68">
        <f t="shared" si="0"/>
        <v>46600</v>
      </c>
      <c r="D10" s="104"/>
      <c r="E10" s="104"/>
      <c r="F10" s="104"/>
      <c r="G10" s="104"/>
      <c r="H10" s="104"/>
      <c r="I10" s="104"/>
    </row>
    <row r="11" spans="1:19" ht="21" customHeight="1" thickTop="1">
      <c r="A11" s="133">
        <f>WEEKNUM($B$11,21)</f>
        <v>31</v>
      </c>
      <c r="B11" s="60">
        <f>DATE($R$2,$S$2,(1-WEEKDAY(DATE($R$2,$S$2,1),2))+(COLUMN(B4)-1)+(ROW(K2)-1)*7)</f>
        <v>46601</v>
      </c>
      <c r="C11" s="52">
        <f t="shared" si="0"/>
        <v>46601</v>
      </c>
      <c r="D11" s="108"/>
      <c r="E11" s="108"/>
      <c r="F11" s="108"/>
      <c r="G11" s="108"/>
      <c r="H11" s="108"/>
      <c r="I11" s="108"/>
    </row>
    <row r="12" spans="1:19" ht="21" customHeight="1">
      <c r="A12" s="134"/>
      <c r="B12" s="64">
        <f>DATE($R$2,$S$2,(1-WEEKDAY(DATE($R$2,$S$2,1),2))+(COLUMN(C4)-1)+(ROW(L2)-1)*7)</f>
        <v>46602</v>
      </c>
      <c r="C12" s="50">
        <f t="shared" si="0"/>
        <v>46602</v>
      </c>
      <c r="D12" s="100"/>
      <c r="E12" s="100"/>
      <c r="F12" s="100"/>
      <c r="G12" s="100"/>
      <c r="H12" s="100"/>
      <c r="I12" s="100"/>
    </row>
    <row r="13" spans="1:19" ht="21" customHeight="1">
      <c r="A13" s="134"/>
      <c r="B13" s="64">
        <f>DATE($R$2,$S$2,(1-WEEKDAY(DATE($R$2,$S$2,1),2))+(COLUMN(D4)-1)+(ROW(M2)-1)*7)</f>
        <v>46603</v>
      </c>
      <c r="C13" s="50">
        <f t="shared" si="0"/>
        <v>46603</v>
      </c>
      <c r="D13" s="106"/>
      <c r="E13" s="106"/>
      <c r="F13" s="106"/>
      <c r="G13" s="106"/>
      <c r="H13" s="106"/>
      <c r="I13" s="106"/>
    </row>
    <row r="14" spans="1:19" ht="21" customHeight="1">
      <c r="A14" s="134"/>
      <c r="B14" s="64">
        <f>DATE($R$2,$S$2,(1-WEEKDAY(DATE($R$2,$S$2,1),2))+(COLUMN(E4)-1)+(ROW(N2)-1)*7)</f>
        <v>46604</v>
      </c>
      <c r="C14" s="50">
        <f t="shared" si="0"/>
        <v>46604</v>
      </c>
      <c r="D14" s="100"/>
      <c r="E14" s="100"/>
      <c r="F14" s="100"/>
      <c r="G14" s="100"/>
      <c r="H14" s="100"/>
      <c r="I14" s="100"/>
    </row>
    <row r="15" spans="1:19" ht="21" customHeight="1">
      <c r="A15" s="134"/>
      <c r="B15" s="64">
        <f>DATE($R$2,$S$2,(1-WEEKDAY(DATE($R$2,$S$2,1),2))+(COLUMN(F4)-1)+(ROW(O2)-1)*7)</f>
        <v>46605</v>
      </c>
      <c r="C15" s="50">
        <f t="shared" si="0"/>
        <v>46605</v>
      </c>
      <c r="D15" s="100"/>
      <c r="E15" s="100"/>
      <c r="F15" s="100"/>
      <c r="G15" s="100"/>
      <c r="H15" s="100"/>
      <c r="I15" s="100"/>
    </row>
    <row r="16" spans="1:19" ht="21" customHeight="1">
      <c r="A16" s="134"/>
      <c r="B16" s="69">
        <f>DATE($R$2,$S$2,(1-WEEKDAY(DATE($R$2,$S$2,1),2))+(COLUMN(G4)-1)+(ROW(P2)-1)*7)</f>
        <v>46606</v>
      </c>
      <c r="C16" s="70">
        <f t="shared" si="0"/>
        <v>46606</v>
      </c>
      <c r="D16" s="102"/>
      <c r="E16" s="102"/>
      <c r="F16" s="102"/>
      <c r="G16" s="102"/>
      <c r="H16" s="102"/>
      <c r="I16" s="102"/>
    </row>
    <row r="17" spans="1:9" ht="21" customHeight="1" thickBot="1">
      <c r="A17" s="135"/>
      <c r="B17" s="67">
        <f>DATE($R$2,$S$2,(1-WEEKDAY(DATE($R$2,$S$2,1),2))+(COLUMN(H4)-1)+(ROW(Q2)-1)*7)</f>
        <v>46607</v>
      </c>
      <c r="C17" s="68">
        <f t="shared" si="0"/>
        <v>46607</v>
      </c>
      <c r="D17" s="104"/>
      <c r="E17" s="104"/>
      <c r="F17" s="104"/>
      <c r="G17" s="104"/>
      <c r="H17" s="104"/>
      <c r="I17" s="104"/>
    </row>
    <row r="18" spans="1:9" ht="21" customHeight="1" thickTop="1">
      <c r="A18" s="137">
        <f>WEEKNUM($B$18,21)</f>
        <v>32</v>
      </c>
      <c r="B18" s="60">
        <f>DATE($R$2,$S$2,(1-WEEKDAY(DATE($R$2,$S$2,1),2))+(COLUMN(B13)-1)+(ROW(K3)-1)*7)</f>
        <v>46608</v>
      </c>
      <c r="C18" s="52">
        <f t="shared" si="0"/>
        <v>46608</v>
      </c>
      <c r="D18" s="108"/>
      <c r="E18" s="108"/>
      <c r="F18" s="108"/>
      <c r="G18" s="108"/>
      <c r="H18" s="108"/>
      <c r="I18" s="108"/>
    </row>
    <row r="19" spans="1:9" ht="21" customHeight="1">
      <c r="A19" s="131"/>
      <c r="B19" s="64">
        <f>DATE($R$2,$S$2,(1-WEEKDAY(DATE($R$2,$S$2,1),2))+(COLUMN(C13)-1)+(ROW(L3)-1)*7)</f>
        <v>46609</v>
      </c>
      <c r="C19" s="50">
        <f t="shared" si="0"/>
        <v>46609</v>
      </c>
      <c r="D19" s="100"/>
      <c r="E19" s="100"/>
      <c r="F19" s="100"/>
      <c r="G19" s="100"/>
      <c r="H19" s="100"/>
      <c r="I19" s="100"/>
    </row>
    <row r="20" spans="1:9" ht="21" customHeight="1">
      <c r="A20" s="131"/>
      <c r="B20" s="64">
        <f>DATE($R$2,$S$2,(1-WEEKDAY(DATE($R$2,$S$2,1),2))+(COLUMN(D13)-1)+(ROW(M3)-1)*7)</f>
        <v>46610</v>
      </c>
      <c r="C20" s="50">
        <f t="shared" si="0"/>
        <v>46610</v>
      </c>
      <c r="D20" s="100"/>
      <c r="E20" s="100"/>
      <c r="F20" s="100"/>
      <c r="G20" s="100"/>
      <c r="H20" s="100"/>
      <c r="I20" s="100"/>
    </row>
    <row r="21" spans="1:9" ht="21" customHeight="1">
      <c r="A21" s="131"/>
      <c r="B21" s="64">
        <f>DATE($R$2,$S$2,(1-WEEKDAY(DATE($R$2,$S$2,1),2))+(COLUMN(E13)-1)+(ROW(N3)-1)*7)</f>
        <v>46611</v>
      </c>
      <c r="C21" s="50">
        <f t="shared" si="0"/>
        <v>46611</v>
      </c>
      <c r="D21" s="100"/>
      <c r="E21" s="100"/>
      <c r="F21" s="100"/>
      <c r="G21" s="100"/>
      <c r="H21" s="100"/>
      <c r="I21" s="100"/>
    </row>
    <row r="22" spans="1:9" ht="21" customHeight="1">
      <c r="A22" s="131"/>
      <c r="B22" s="64">
        <f>DATE($R$2,$S$2,(1-WEEKDAY(DATE($R$2,$S$2,1),2))+(COLUMN(F13)-1)+(ROW(O3)-1)*7)</f>
        <v>46612</v>
      </c>
      <c r="C22" s="50">
        <f t="shared" si="0"/>
        <v>46612</v>
      </c>
      <c r="D22" s="106"/>
      <c r="E22" s="106"/>
      <c r="F22" s="106"/>
      <c r="G22" s="106"/>
      <c r="H22" s="106"/>
      <c r="I22" s="106"/>
    </row>
    <row r="23" spans="1:9" ht="21" customHeight="1">
      <c r="A23" s="131"/>
      <c r="B23" s="69">
        <f>DATE($R$2,$S$2,(1-WEEKDAY(DATE($R$2,$S$2,1),2))+(COLUMN(G13)-1)+(ROW(P3)-1)*7)</f>
        <v>46613</v>
      </c>
      <c r="C23" s="70">
        <f t="shared" si="0"/>
        <v>46613</v>
      </c>
      <c r="D23" s="102"/>
      <c r="E23" s="102"/>
      <c r="F23" s="102"/>
      <c r="G23" s="102"/>
      <c r="H23" s="102"/>
      <c r="I23" s="102"/>
    </row>
    <row r="24" spans="1:9" ht="21" customHeight="1" thickBot="1">
      <c r="A24" s="132"/>
      <c r="B24" s="67">
        <f>DATE($R$2,$S$2,(1-WEEKDAY(DATE($R$2,$S$2,1),2))+(COLUMN(H13)-1)+(ROW(Q3)-1)*7)</f>
        <v>46614</v>
      </c>
      <c r="C24" s="68">
        <f t="shared" si="0"/>
        <v>46614</v>
      </c>
      <c r="D24" s="104"/>
      <c r="E24" s="104"/>
      <c r="F24" s="104"/>
      <c r="G24" s="104"/>
      <c r="H24" s="104"/>
      <c r="I24" s="104"/>
    </row>
    <row r="25" spans="1:9" ht="21" customHeight="1" thickTop="1">
      <c r="A25" s="133">
        <f>WEEKNUM($B$25,21)</f>
        <v>33</v>
      </c>
      <c r="B25" s="60">
        <f>DATE($R$2,$S$2,(1-WEEKDAY(DATE($R$2,$S$2,1),2))+(COLUMN(B22)-1)+(ROW(K4)-1)*7)</f>
        <v>46615</v>
      </c>
      <c r="C25" s="52">
        <f t="shared" si="0"/>
        <v>46615</v>
      </c>
      <c r="D25" s="108"/>
      <c r="E25" s="108"/>
      <c r="F25" s="108"/>
      <c r="G25" s="108"/>
      <c r="H25" s="108"/>
      <c r="I25" s="108"/>
    </row>
    <row r="26" spans="1:9" ht="21" customHeight="1">
      <c r="A26" s="134"/>
      <c r="B26" s="64">
        <f>DATE($R$2,$S$2,(1-WEEKDAY(DATE($R$2,$S$2,1),2))+(COLUMN(C22)-1)+(ROW(L4)-1)*7)</f>
        <v>46616</v>
      </c>
      <c r="C26" s="50">
        <f t="shared" si="0"/>
        <v>46616</v>
      </c>
      <c r="D26" s="100"/>
      <c r="E26" s="100"/>
      <c r="F26" s="100"/>
      <c r="G26" s="100"/>
      <c r="H26" s="100"/>
      <c r="I26" s="100"/>
    </row>
    <row r="27" spans="1:9" ht="21" customHeight="1">
      <c r="A27" s="134"/>
      <c r="B27" s="64">
        <f>DATE($R$2,$S$2,(1-WEEKDAY(DATE($R$2,$S$2,1),2))+(COLUMN(D22)-1)+(ROW(M4)-1)*7)</f>
        <v>46617</v>
      </c>
      <c r="C27" s="50">
        <f t="shared" si="0"/>
        <v>46617</v>
      </c>
      <c r="D27" s="100"/>
      <c r="E27" s="100"/>
      <c r="F27" s="100"/>
      <c r="G27" s="100"/>
      <c r="H27" s="100"/>
      <c r="I27" s="100"/>
    </row>
    <row r="28" spans="1:9" ht="21" customHeight="1">
      <c r="A28" s="134"/>
      <c r="B28" s="64">
        <f>DATE($R$2,$S$2,(1-WEEKDAY(DATE($R$2,$S$2,1),2))+(COLUMN(E22)-1)+(ROW(N4)-1)*7)</f>
        <v>46618</v>
      </c>
      <c r="C28" s="50">
        <f t="shared" si="0"/>
        <v>46618</v>
      </c>
      <c r="D28" s="100"/>
      <c r="E28" s="100"/>
      <c r="F28" s="100"/>
      <c r="G28" s="100"/>
      <c r="H28" s="100"/>
      <c r="I28" s="100"/>
    </row>
    <row r="29" spans="1:9" ht="21" customHeight="1">
      <c r="A29" s="134"/>
      <c r="B29" s="64">
        <f>DATE($R$2,$S$2,(1-WEEKDAY(DATE($R$2,$S$2,1),2))+(COLUMN(F22)-1)+(ROW(O4)-1)*7)</f>
        <v>46619</v>
      </c>
      <c r="C29" s="50">
        <f t="shared" si="0"/>
        <v>46619</v>
      </c>
      <c r="D29" s="100"/>
      <c r="E29" s="100"/>
      <c r="F29" s="100"/>
      <c r="G29" s="100"/>
      <c r="H29" s="100"/>
      <c r="I29" s="100"/>
    </row>
    <row r="30" spans="1:9" ht="21" customHeight="1">
      <c r="A30" s="134"/>
      <c r="B30" s="69">
        <f>DATE($R$2,$S$2,(1-WEEKDAY(DATE($R$2,$S$2,1),2))+(COLUMN(G22)-1)+(ROW(P4)-1)*7)</f>
        <v>46620</v>
      </c>
      <c r="C30" s="70">
        <f t="shared" si="0"/>
        <v>46620</v>
      </c>
      <c r="D30" s="102"/>
      <c r="E30" s="102"/>
      <c r="F30" s="102"/>
      <c r="G30" s="102"/>
      <c r="H30" s="102"/>
      <c r="I30" s="102"/>
    </row>
    <row r="31" spans="1:9" ht="21" customHeight="1" thickBot="1">
      <c r="A31" s="135"/>
      <c r="B31" s="67">
        <f>DATE($R$2,$S$2,(1-WEEKDAY(DATE($R$2,$S$2,1),2))+(COLUMN(H22)-1)+(ROW(Q4)-1)*7)</f>
        <v>46621</v>
      </c>
      <c r="C31" s="68">
        <f t="shared" si="0"/>
        <v>46621</v>
      </c>
      <c r="D31" s="119"/>
      <c r="E31" s="119"/>
      <c r="F31" s="119"/>
      <c r="G31" s="119"/>
      <c r="H31" s="119"/>
      <c r="I31" s="119"/>
    </row>
    <row r="32" spans="1:9" ht="21" customHeight="1" thickTop="1">
      <c r="A32" s="137">
        <f>WEEKNUM($B$32,21)</f>
        <v>34</v>
      </c>
      <c r="B32" s="60">
        <f>DATE($R$2,$S$2,(1-WEEKDAY(DATE($R$2,$S$2,1),2))+(COLUMN(B31)-1)+(ROW(K5)-1)*7)</f>
        <v>46622</v>
      </c>
      <c r="C32" s="52">
        <f t="shared" si="0"/>
        <v>46622</v>
      </c>
      <c r="D32" s="108"/>
      <c r="E32" s="108"/>
      <c r="F32" s="108"/>
      <c r="G32" s="108"/>
      <c r="H32" s="108"/>
      <c r="I32" s="108"/>
    </row>
    <row r="33" spans="1:9" ht="21" customHeight="1">
      <c r="A33" s="131"/>
      <c r="B33" s="64">
        <f>DATE($R$2,$S$2,(1-WEEKDAY(DATE($R$2,$S$2,1),2))+(COLUMN(C31)-1)+(ROW(L5)-1)*7)</f>
        <v>46623</v>
      </c>
      <c r="C33" s="50">
        <f t="shared" si="0"/>
        <v>46623</v>
      </c>
      <c r="D33" s="100"/>
      <c r="E33" s="100"/>
      <c r="F33" s="100"/>
      <c r="G33" s="100"/>
      <c r="H33" s="100"/>
      <c r="I33" s="100"/>
    </row>
    <row r="34" spans="1:9" ht="21" customHeight="1">
      <c r="A34" s="131"/>
      <c r="B34" s="64">
        <f>DATE($R$2,$S$2,(1-WEEKDAY(DATE($R$2,$S$2,1),2))+(COLUMN(D31)-1)+(ROW(M5)-1)*7)</f>
        <v>46624</v>
      </c>
      <c r="C34" s="50">
        <f t="shared" si="0"/>
        <v>46624</v>
      </c>
      <c r="D34" s="100"/>
      <c r="E34" s="100"/>
      <c r="F34" s="100"/>
      <c r="G34" s="100"/>
      <c r="H34" s="100"/>
      <c r="I34" s="100"/>
    </row>
    <row r="35" spans="1:9" ht="21" customHeight="1">
      <c r="A35" s="131"/>
      <c r="B35" s="64">
        <f>DATE($R$2,$S$2,(1-WEEKDAY(DATE($R$2,$S$2,1),2))+(COLUMN(E31)-1)+(ROW(N5)-1)*7)</f>
        <v>46625</v>
      </c>
      <c r="C35" s="50">
        <f t="shared" si="0"/>
        <v>46625</v>
      </c>
      <c r="D35" s="100"/>
      <c r="E35" s="100"/>
      <c r="F35" s="100"/>
      <c r="G35" s="100"/>
      <c r="H35" s="100"/>
      <c r="I35" s="100"/>
    </row>
    <row r="36" spans="1:9" ht="21" customHeight="1">
      <c r="A36" s="131"/>
      <c r="B36" s="64">
        <f>DATE($R$2,$S$2,(1-WEEKDAY(DATE($R$2,$S$2,1),2))+(COLUMN(F31)-1)+(ROW(O5)-1)*7)</f>
        <v>46626</v>
      </c>
      <c r="C36" s="50">
        <f t="shared" si="0"/>
        <v>46626</v>
      </c>
      <c r="D36" s="100"/>
      <c r="E36" s="100"/>
      <c r="F36" s="100"/>
      <c r="G36" s="100"/>
      <c r="H36" s="100"/>
      <c r="I36" s="100"/>
    </row>
    <row r="37" spans="1:9" ht="21" customHeight="1">
      <c r="A37" s="131"/>
      <c r="B37" s="69">
        <f>DATE($R$2,$S$2,(1-WEEKDAY(DATE($R$2,$S$2,1),2))+(COLUMN(G31)-1)+(ROW(P5)-1)*7)</f>
        <v>46627</v>
      </c>
      <c r="C37" s="70">
        <f t="shared" si="0"/>
        <v>46627</v>
      </c>
      <c r="D37" s="102"/>
      <c r="E37" s="102"/>
      <c r="F37" s="102"/>
      <c r="G37" s="102"/>
      <c r="H37" s="102"/>
      <c r="I37" s="102"/>
    </row>
    <row r="38" spans="1:9" ht="21" customHeight="1" thickBot="1">
      <c r="A38" s="151"/>
      <c r="B38" s="95">
        <f>DATE($R$2,$S$2,(1-WEEKDAY(DATE($R$2,$S$2,1),2))+(COLUMN(H31)-1)+(ROW(Q5)-1)*7)</f>
        <v>46628</v>
      </c>
      <c r="C38" s="96">
        <f t="shared" si="0"/>
        <v>46628</v>
      </c>
      <c r="D38" s="152"/>
      <c r="E38" s="152"/>
      <c r="F38" s="152"/>
      <c r="G38" s="152"/>
      <c r="H38" s="152"/>
      <c r="I38" s="152"/>
    </row>
    <row r="39" spans="1:9" ht="21" customHeight="1" thickTop="1">
      <c r="A39" s="153">
        <f>WEEKNUM($B$39,21)</f>
        <v>35</v>
      </c>
      <c r="B39" s="77">
        <f>DATE($R$2,$S$2,(1-WEEKDAY(DATE($R$2,$S$2,1),2))+(COLUMN(I31)-1)+(ROW(R5)-1)*7)</f>
        <v>46629</v>
      </c>
      <c r="C39" s="82">
        <f t="shared" si="0"/>
        <v>46629</v>
      </c>
      <c r="D39" s="108"/>
      <c r="E39" s="108"/>
      <c r="F39" s="108"/>
      <c r="G39" s="108"/>
      <c r="H39" s="108"/>
      <c r="I39" s="108"/>
    </row>
    <row r="40" spans="1:9" ht="21" customHeight="1">
      <c r="A40" s="134"/>
      <c r="B40" s="72">
        <f>DATE($R$2,$S$2,(1-WEEKDAY(DATE($R$2,$S$2,1),2))+(COLUMN(J31)-1)+(ROW(S5)-1)*7)</f>
        <v>46630</v>
      </c>
      <c r="C40" s="50">
        <f t="shared" ref="C40:C45" si="1">B40</f>
        <v>46630</v>
      </c>
      <c r="D40" s="100"/>
      <c r="E40" s="100"/>
      <c r="F40" s="100"/>
      <c r="G40" s="100"/>
      <c r="H40" s="100"/>
      <c r="I40" s="100"/>
    </row>
    <row r="41" spans="1:9" ht="21" hidden="1" customHeight="1">
      <c r="A41" s="134"/>
      <c r="B41" s="72">
        <f>DATE($R$2,$S$2,(1-WEEKDAY(DATE($R$2,$S$2,1),2))+(COLUMN(K31)-1)+(ROW(T5)-1)*7)</f>
        <v>46631</v>
      </c>
      <c r="C41" s="50">
        <f t="shared" si="1"/>
        <v>46631</v>
      </c>
      <c r="D41" s="100"/>
      <c r="E41" s="100"/>
      <c r="F41" s="100"/>
      <c r="G41" s="100"/>
      <c r="H41" s="100"/>
      <c r="I41" s="100"/>
    </row>
    <row r="42" spans="1:9" ht="21" hidden="1" customHeight="1">
      <c r="A42" s="134"/>
      <c r="B42" s="72">
        <f>DATE($R$2,$S$2,(1-WEEKDAY(DATE($R$2,$S$2,1),2))+(COLUMN(L31)-1)+(ROW(U5)-1)*7)</f>
        <v>46632</v>
      </c>
      <c r="C42" s="50">
        <f t="shared" si="1"/>
        <v>46632</v>
      </c>
      <c r="D42" s="100"/>
      <c r="E42" s="100"/>
      <c r="F42" s="100"/>
      <c r="G42" s="100"/>
      <c r="H42" s="100"/>
      <c r="I42" s="100"/>
    </row>
    <row r="43" spans="1:9" ht="21" hidden="1" customHeight="1">
      <c r="A43" s="134"/>
      <c r="B43" s="72">
        <f>DATE($R$2,$S$2,(1-WEEKDAY(DATE($R$2,$S$2,1),2))+(COLUMN(M31)-1)+(ROW(V5)-1)*7)</f>
        <v>46633</v>
      </c>
      <c r="C43" s="50">
        <f t="shared" si="1"/>
        <v>46633</v>
      </c>
      <c r="D43" s="100"/>
      <c r="E43" s="100"/>
      <c r="F43" s="100"/>
      <c r="G43" s="100"/>
      <c r="H43" s="100"/>
      <c r="I43" s="100"/>
    </row>
    <row r="44" spans="1:9" ht="21" hidden="1" customHeight="1">
      <c r="A44" s="134"/>
      <c r="B44" s="72">
        <f>DATE($R$2,$S$2,(1-WEEKDAY(DATE($R$2,$S$2,1),2))+(COLUMN(N31)-1)+(ROW(X5)-1)*7)</f>
        <v>46634</v>
      </c>
      <c r="C44" s="70">
        <f t="shared" si="1"/>
        <v>46634</v>
      </c>
      <c r="D44" s="102"/>
      <c r="E44" s="102"/>
      <c r="F44" s="102"/>
      <c r="G44" s="102"/>
      <c r="H44" s="102"/>
      <c r="I44" s="102"/>
    </row>
    <row r="45" spans="1:9" ht="21" hidden="1" customHeight="1">
      <c r="A45" s="154"/>
      <c r="B45" s="72">
        <f>DATE($R$2,$S$2,(1-WEEKDAY(DATE($R$2,$S$2,1),2))+(COLUMN(O31)-1)+(ROW(Y5)-1)*7)</f>
        <v>46635</v>
      </c>
      <c r="C45" s="73">
        <f t="shared" si="1"/>
        <v>46635</v>
      </c>
      <c r="D45" s="117"/>
      <c r="E45" s="117"/>
      <c r="F45" s="117"/>
      <c r="G45" s="117"/>
      <c r="H45" s="117"/>
      <c r="I45" s="117"/>
    </row>
    <row r="46" spans="1:9" ht="15" customHeight="1">
      <c r="A46" s="43"/>
      <c r="B46" s="44"/>
      <c r="C46" s="44"/>
      <c r="D46" s="44"/>
      <c r="E46" s="44"/>
      <c r="F46" s="44"/>
      <c r="G46" s="45"/>
      <c r="H46" s="46"/>
    </row>
    <row r="47" spans="1:9" ht="15" customHeight="1">
      <c r="A47" s="43"/>
      <c r="B47" s="44"/>
      <c r="C47" s="44"/>
      <c r="D47" s="44"/>
      <c r="E47" s="44"/>
      <c r="F47" s="44"/>
      <c r="G47" s="45"/>
      <c r="H47" s="46"/>
    </row>
    <row r="48" spans="1:9" ht="15" customHeight="1">
      <c r="A48" s="43"/>
      <c r="B48" s="44"/>
      <c r="C48" s="44"/>
      <c r="D48" s="44"/>
      <c r="E48" s="44"/>
      <c r="F48" s="44"/>
      <c r="G48" s="45"/>
      <c r="H48" s="46"/>
    </row>
    <row r="49" ht="18.75" customHeight="1"/>
  </sheetData>
  <sheetProtection algorithmName="SHA-512" hashValue="oHyEQ6vBwdvprAVibJ6cIA6Iv9OjsPKiYSZItCAWmhekmXug0EhQCx57RQ1r7fAj201XMZgKvaI8beKjcMu4zA==" saltValue="edHAUOil3AkG5tfQ2NXxmw==" spinCount="100000" sheet="1" selectLockedCells="1"/>
  <mergeCells count="51">
    <mergeCell ref="A39:A45"/>
    <mergeCell ref="D39:I39"/>
    <mergeCell ref="D40:I40"/>
    <mergeCell ref="D41:I41"/>
    <mergeCell ref="D42:I42"/>
    <mergeCell ref="D43:I43"/>
    <mergeCell ref="D44:I44"/>
    <mergeCell ref="A32:A38"/>
    <mergeCell ref="D32:I32"/>
    <mergeCell ref="D33:I33"/>
    <mergeCell ref="D34:I34"/>
    <mergeCell ref="D35:I35"/>
    <mergeCell ref="D36:I36"/>
    <mergeCell ref="D37:I37"/>
    <mergeCell ref="D38:I38"/>
    <mergeCell ref="A25:A31"/>
    <mergeCell ref="D25:I25"/>
    <mergeCell ref="D26:I26"/>
    <mergeCell ref="D27:I27"/>
    <mergeCell ref="D28:I28"/>
    <mergeCell ref="D29:I29"/>
    <mergeCell ref="D30:I30"/>
    <mergeCell ref="D31:I31"/>
    <mergeCell ref="D14:I14"/>
    <mergeCell ref="D15:I15"/>
    <mergeCell ref="D16:I16"/>
    <mergeCell ref="D17:I17"/>
    <mergeCell ref="A18:A24"/>
    <mergeCell ref="D18:I18"/>
    <mergeCell ref="D19:I19"/>
    <mergeCell ref="D20:I20"/>
    <mergeCell ref="D21:I21"/>
    <mergeCell ref="D22:I22"/>
    <mergeCell ref="D23:I23"/>
    <mergeCell ref="D24:I24"/>
    <mergeCell ref="D45:I45"/>
    <mergeCell ref="A1:D2"/>
    <mergeCell ref="G1:H3"/>
    <mergeCell ref="I1:I3"/>
    <mergeCell ref="A4:A10"/>
    <mergeCell ref="D4:I4"/>
    <mergeCell ref="D5:I5"/>
    <mergeCell ref="D6:I6"/>
    <mergeCell ref="D7:I7"/>
    <mergeCell ref="D8:I8"/>
    <mergeCell ref="D9:I9"/>
    <mergeCell ref="D10:I10"/>
    <mergeCell ref="A11:A17"/>
    <mergeCell ref="D11:I11"/>
    <mergeCell ref="D12:I12"/>
    <mergeCell ref="D13:I13"/>
  </mergeCells>
  <conditionalFormatting sqref="B4:C45">
    <cfRule type="expression" dxfId="19" priority="2">
      <formula>MONTH(B4)=$S$2</formula>
    </cfRule>
    <cfRule type="expression" dxfId="18" priority="3">
      <formula>MONTH(B4)&lt;&gt;$S$2</formula>
    </cfRule>
  </conditionalFormatting>
  <pageMargins left="0.25" right="0.25" top="0.14000000000000001" bottom="0.2" header="0.15" footer="0.17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E65C793-D98A-4578-9F7D-6BB96B5B8944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B4:I45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4A5B9-1A1B-4B8F-A5F1-0E00662904F2}">
  <sheetPr>
    <pageSetUpPr fitToPage="1"/>
  </sheetPr>
  <dimension ref="A1:T50"/>
  <sheetViews>
    <sheetView showGridLines="0" workbookViewId="0">
      <pane ySplit="3" topLeftCell="A5" activePane="bottomLeft" state="frozen"/>
      <selection pane="bottomLeft" activeCell="D5" sqref="D5:I5"/>
    </sheetView>
  </sheetViews>
  <sheetFormatPr baseColWidth="10" defaultRowHeight="15"/>
  <cols>
    <col min="1" max="1" width="5.7109375" customWidth="1"/>
    <col min="2" max="2" width="7.85546875" customWidth="1"/>
    <col min="3" max="3" width="9" customWidth="1"/>
    <col min="4" max="8" width="12.7109375" customWidth="1"/>
    <col min="9" max="9" width="12.7109375" bestFit="1" customWidth="1"/>
    <col min="17" max="17" width="11.42578125" customWidth="1"/>
    <col min="18" max="20" width="11.42578125" hidden="1" customWidth="1"/>
    <col min="21" max="21" width="11.42578125" customWidth="1"/>
  </cols>
  <sheetData>
    <row r="1" spans="1:19" ht="15" customHeight="1">
      <c r="A1" s="97"/>
      <c r="B1" s="97"/>
      <c r="C1" s="97"/>
      <c r="D1" s="97"/>
      <c r="G1" s="98" t="str">
        <f>TEXT(DATE(R2,S2,1),"MMMM")</f>
        <v>September</v>
      </c>
      <c r="H1" s="98"/>
      <c r="I1" s="129">
        <f>DATE(R2,S2,1)</f>
        <v>46631</v>
      </c>
      <c r="R1" s="55" t="s">
        <v>0</v>
      </c>
      <c r="S1" s="55" t="s">
        <v>1</v>
      </c>
    </row>
    <row r="2" spans="1:19" ht="15" customHeight="1">
      <c r="A2" s="97"/>
      <c r="B2" s="97"/>
      <c r="C2" s="97"/>
      <c r="D2" s="97"/>
      <c r="E2" s="53"/>
      <c r="F2" s="53"/>
      <c r="G2" s="98"/>
      <c r="H2" s="98"/>
      <c r="I2" s="129"/>
      <c r="R2" s="56">
        <f>JAN!$R$2</f>
        <v>2027</v>
      </c>
      <c r="S2" s="56">
        <v>9</v>
      </c>
    </row>
    <row r="3" spans="1:19" ht="29.25" customHeight="1">
      <c r="A3" s="61" t="s">
        <v>2</v>
      </c>
      <c r="B3" s="62"/>
      <c r="C3" s="62"/>
      <c r="D3" s="62"/>
      <c r="E3" s="63"/>
      <c r="F3" s="63"/>
      <c r="G3" s="155"/>
      <c r="H3" s="155"/>
      <c r="I3" s="156"/>
    </row>
    <row r="4" spans="1:19" ht="21" hidden="1" customHeight="1">
      <c r="A4" s="157">
        <f>WEEKNUM($B$4,21)</f>
        <v>35</v>
      </c>
      <c r="B4" s="60">
        <f>DATE($R$2,$S$2,(1-WEEKDAY(DATE($R$2,$S$2,1),2))+(COLUMN(B3)-1)+(ROW(K1)-1)*7)</f>
        <v>46629</v>
      </c>
      <c r="C4" s="52">
        <f>B4</f>
        <v>46629</v>
      </c>
      <c r="D4" s="158"/>
      <c r="E4" s="158"/>
      <c r="F4" s="158"/>
      <c r="G4" s="158"/>
      <c r="H4" s="158"/>
      <c r="I4" s="158"/>
    </row>
    <row r="5" spans="1:19" ht="21" hidden="1" customHeight="1">
      <c r="A5" s="131"/>
      <c r="B5" s="51">
        <f>DATE($R$2,$S$2,(1-WEEKDAY(DATE($R$2,$S$2,1),2))+(COLUMN(C3)-1)+(ROW(L1)-1)*7)</f>
        <v>46630</v>
      </c>
      <c r="C5" s="50">
        <f t="shared" ref="C5:C39" si="0">B5</f>
        <v>46630</v>
      </c>
      <c r="D5" s="100"/>
      <c r="E5" s="100"/>
      <c r="F5" s="100"/>
      <c r="G5" s="100"/>
      <c r="H5" s="100"/>
      <c r="I5" s="100"/>
    </row>
    <row r="6" spans="1:19" ht="21" customHeight="1">
      <c r="A6" s="131"/>
      <c r="B6" s="51">
        <f>DATE($R$2,$S$2,(1-WEEKDAY(DATE($R$2,$S$2,1),2))+(COLUMN(D3)-1)+(ROW(M1)-1)*7)</f>
        <v>46631</v>
      </c>
      <c r="C6" s="50">
        <f t="shared" si="0"/>
        <v>46631</v>
      </c>
      <c r="D6" s="100"/>
      <c r="E6" s="100"/>
      <c r="F6" s="100"/>
      <c r="G6" s="100"/>
      <c r="H6" s="100"/>
      <c r="I6" s="100"/>
    </row>
    <row r="7" spans="1:19" ht="21" customHeight="1">
      <c r="A7" s="131"/>
      <c r="B7" s="51">
        <f>DATE($R$2,$S$2,(1-WEEKDAY(DATE($R$2,$S$2,1),2))+(COLUMN(E3)-1)+(ROW(N1)-1)*7)</f>
        <v>46632</v>
      </c>
      <c r="C7" s="50">
        <f t="shared" si="0"/>
        <v>46632</v>
      </c>
      <c r="D7" s="100"/>
      <c r="E7" s="100"/>
      <c r="F7" s="100"/>
      <c r="G7" s="100"/>
      <c r="H7" s="100"/>
      <c r="I7" s="100"/>
    </row>
    <row r="8" spans="1:19" ht="21" customHeight="1">
      <c r="A8" s="131"/>
      <c r="B8" s="64">
        <f>DATE($R$2,$S$2,(1-WEEKDAY(DATE($R$2,$S$2,1),2))+(COLUMN(F3)-1)+(ROW(O1)-1)*7)</f>
        <v>46633</v>
      </c>
      <c r="C8" s="50">
        <f t="shared" si="0"/>
        <v>46633</v>
      </c>
      <c r="D8" s="100"/>
      <c r="E8" s="100"/>
      <c r="F8" s="100"/>
      <c r="G8" s="100"/>
      <c r="H8" s="100"/>
      <c r="I8" s="100"/>
    </row>
    <row r="9" spans="1:19" ht="21" customHeight="1">
      <c r="A9" s="131"/>
      <c r="B9" s="65">
        <f>DATE($R$2,$S$2,(1-WEEKDAY(DATE($R$2,$S$2,1),2))+(COLUMN(G3)-1)+(ROW(P1)-1)*7)</f>
        <v>46634</v>
      </c>
      <c r="C9" s="66">
        <f t="shared" si="0"/>
        <v>46634</v>
      </c>
      <c r="D9" s="124"/>
      <c r="E9" s="124"/>
      <c r="F9" s="124"/>
      <c r="G9" s="124"/>
      <c r="H9" s="124"/>
      <c r="I9" s="124"/>
    </row>
    <row r="10" spans="1:19" ht="21" customHeight="1" thickBot="1">
      <c r="A10" s="132"/>
      <c r="B10" s="67">
        <f>DATE($R$2,$S$2,(1-WEEKDAY(DATE($R$2,$S$2,1),2))+(COLUMN(H3)-1)+(ROW(Q1)-1)*7)</f>
        <v>46635</v>
      </c>
      <c r="C10" s="68">
        <f t="shared" si="0"/>
        <v>46635</v>
      </c>
      <c r="D10" s="104"/>
      <c r="E10" s="104"/>
      <c r="F10" s="104"/>
      <c r="G10" s="104"/>
      <c r="H10" s="104"/>
      <c r="I10" s="104"/>
    </row>
    <row r="11" spans="1:19" ht="21" customHeight="1" thickTop="1">
      <c r="A11" s="133">
        <f>WEEKNUM($B$11,21)</f>
        <v>36</v>
      </c>
      <c r="B11" s="60">
        <f>DATE($R$2,$S$2,(1-WEEKDAY(DATE($R$2,$S$2,1),2))+(COLUMN(B4)-1)+(ROW(K2)-1)*7)</f>
        <v>46636</v>
      </c>
      <c r="C11" s="52">
        <f t="shared" si="0"/>
        <v>46636</v>
      </c>
      <c r="D11" s="108"/>
      <c r="E11" s="108"/>
      <c r="F11" s="108"/>
      <c r="G11" s="108"/>
      <c r="H11" s="108"/>
      <c r="I11" s="108"/>
    </row>
    <row r="12" spans="1:19" ht="21" customHeight="1">
      <c r="A12" s="134"/>
      <c r="B12" s="64">
        <f>DATE($R$2,$S$2,(1-WEEKDAY(DATE($R$2,$S$2,1),2))+(COLUMN(C4)-1)+(ROW(L2)-1)*7)</f>
        <v>46637</v>
      </c>
      <c r="C12" s="50">
        <f t="shared" si="0"/>
        <v>46637</v>
      </c>
      <c r="D12" s="100"/>
      <c r="E12" s="100"/>
      <c r="F12" s="100"/>
      <c r="G12" s="100"/>
      <c r="H12" s="100"/>
      <c r="I12" s="100"/>
    </row>
    <row r="13" spans="1:19" ht="21" customHeight="1">
      <c r="A13" s="134"/>
      <c r="B13" s="64">
        <f>DATE($R$2,$S$2,(1-WEEKDAY(DATE($R$2,$S$2,1),2))+(COLUMN(D4)-1)+(ROW(M2)-1)*7)</f>
        <v>46638</v>
      </c>
      <c r="C13" s="50">
        <f t="shared" si="0"/>
        <v>46638</v>
      </c>
      <c r="D13" s="106"/>
      <c r="E13" s="106"/>
      <c r="F13" s="106"/>
      <c r="G13" s="106"/>
      <c r="H13" s="106"/>
      <c r="I13" s="106"/>
    </row>
    <row r="14" spans="1:19" ht="21" customHeight="1">
      <c r="A14" s="134"/>
      <c r="B14" s="64">
        <f>DATE($R$2,$S$2,(1-WEEKDAY(DATE($R$2,$S$2,1),2))+(COLUMN(E4)-1)+(ROW(N2)-1)*7)</f>
        <v>46639</v>
      </c>
      <c r="C14" s="50">
        <f t="shared" si="0"/>
        <v>46639</v>
      </c>
      <c r="D14" s="100"/>
      <c r="E14" s="100"/>
      <c r="F14" s="100"/>
      <c r="G14" s="100"/>
      <c r="H14" s="100"/>
      <c r="I14" s="100"/>
    </row>
    <row r="15" spans="1:19" ht="21" customHeight="1">
      <c r="A15" s="134"/>
      <c r="B15" s="64">
        <f>DATE($R$2,$S$2,(1-WEEKDAY(DATE($R$2,$S$2,1),2))+(COLUMN(F4)-1)+(ROW(O2)-1)*7)</f>
        <v>46640</v>
      </c>
      <c r="C15" s="50">
        <f t="shared" si="0"/>
        <v>46640</v>
      </c>
      <c r="D15" s="100"/>
      <c r="E15" s="100"/>
      <c r="F15" s="100"/>
      <c r="G15" s="100"/>
      <c r="H15" s="100"/>
      <c r="I15" s="100"/>
    </row>
    <row r="16" spans="1:19" ht="21" customHeight="1">
      <c r="A16" s="134"/>
      <c r="B16" s="69">
        <f>DATE($R$2,$S$2,(1-WEEKDAY(DATE($R$2,$S$2,1),2))+(COLUMN(G4)-1)+(ROW(P2)-1)*7)</f>
        <v>46641</v>
      </c>
      <c r="C16" s="70">
        <f t="shared" si="0"/>
        <v>46641</v>
      </c>
      <c r="D16" s="102"/>
      <c r="E16" s="102"/>
      <c r="F16" s="102"/>
      <c r="G16" s="102"/>
      <c r="H16" s="102"/>
      <c r="I16" s="102"/>
    </row>
    <row r="17" spans="1:9" ht="21" customHeight="1" thickBot="1">
      <c r="A17" s="135"/>
      <c r="B17" s="67">
        <f>DATE($R$2,$S$2,(1-WEEKDAY(DATE($R$2,$S$2,1),2))+(COLUMN(H4)-1)+(ROW(Q2)-1)*7)</f>
        <v>46642</v>
      </c>
      <c r="C17" s="68">
        <f t="shared" si="0"/>
        <v>46642</v>
      </c>
      <c r="D17" s="104"/>
      <c r="E17" s="104"/>
      <c r="F17" s="104"/>
      <c r="G17" s="104"/>
      <c r="H17" s="104"/>
      <c r="I17" s="104"/>
    </row>
    <row r="18" spans="1:9" ht="21" customHeight="1" thickTop="1">
      <c r="A18" s="137">
        <f>WEEKNUM($B$18,21)</f>
        <v>37</v>
      </c>
      <c r="B18" s="60">
        <f>DATE($R$2,$S$2,(1-WEEKDAY(DATE($R$2,$S$2,1),2))+(COLUMN(B13)-1)+(ROW(K3)-1)*7)</f>
        <v>46643</v>
      </c>
      <c r="C18" s="52">
        <f t="shared" si="0"/>
        <v>46643</v>
      </c>
      <c r="D18" s="108"/>
      <c r="E18" s="108"/>
      <c r="F18" s="108"/>
      <c r="G18" s="108"/>
      <c r="H18" s="108"/>
      <c r="I18" s="108"/>
    </row>
    <row r="19" spans="1:9" ht="21" customHeight="1">
      <c r="A19" s="131"/>
      <c r="B19" s="64">
        <f>DATE($R$2,$S$2,(1-WEEKDAY(DATE($R$2,$S$2,1),2))+(COLUMN(C13)-1)+(ROW(L3)-1)*7)</f>
        <v>46644</v>
      </c>
      <c r="C19" s="50">
        <f t="shared" si="0"/>
        <v>46644</v>
      </c>
      <c r="D19" s="100"/>
      <c r="E19" s="100"/>
      <c r="F19" s="100"/>
      <c r="G19" s="100"/>
      <c r="H19" s="100"/>
      <c r="I19" s="100"/>
    </row>
    <row r="20" spans="1:9" ht="21" customHeight="1">
      <c r="A20" s="131"/>
      <c r="B20" s="64">
        <f>DATE($R$2,$S$2,(1-WEEKDAY(DATE($R$2,$S$2,1),2))+(COLUMN(D13)-1)+(ROW(M3)-1)*7)</f>
        <v>46645</v>
      </c>
      <c r="C20" s="50">
        <f t="shared" si="0"/>
        <v>46645</v>
      </c>
      <c r="D20" s="100"/>
      <c r="E20" s="100"/>
      <c r="F20" s="100"/>
      <c r="G20" s="100"/>
      <c r="H20" s="100"/>
      <c r="I20" s="100"/>
    </row>
    <row r="21" spans="1:9" ht="21" customHeight="1">
      <c r="A21" s="131"/>
      <c r="B21" s="64">
        <f>DATE($R$2,$S$2,(1-WEEKDAY(DATE($R$2,$S$2,1),2))+(COLUMN(E13)-1)+(ROW(N3)-1)*7)</f>
        <v>46646</v>
      </c>
      <c r="C21" s="50">
        <f t="shared" si="0"/>
        <v>46646</v>
      </c>
      <c r="D21" s="100"/>
      <c r="E21" s="100"/>
      <c r="F21" s="100"/>
      <c r="G21" s="100"/>
      <c r="H21" s="100"/>
      <c r="I21" s="100"/>
    </row>
    <row r="22" spans="1:9" ht="21" customHeight="1">
      <c r="A22" s="131"/>
      <c r="B22" s="64">
        <f>DATE($R$2,$S$2,(1-WEEKDAY(DATE($R$2,$S$2,1),2))+(COLUMN(F13)-1)+(ROW(O3)-1)*7)</f>
        <v>46647</v>
      </c>
      <c r="C22" s="50">
        <f t="shared" si="0"/>
        <v>46647</v>
      </c>
      <c r="D22" s="106"/>
      <c r="E22" s="106"/>
      <c r="F22" s="106"/>
      <c r="G22" s="106"/>
      <c r="H22" s="106"/>
      <c r="I22" s="106"/>
    </row>
    <row r="23" spans="1:9" ht="21" customHeight="1">
      <c r="A23" s="131"/>
      <c r="B23" s="69">
        <f>DATE($R$2,$S$2,(1-WEEKDAY(DATE($R$2,$S$2,1),2))+(COLUMN(G13)-1)+(ROW(P3)-1)*7)</f>
        <v>46648</v>
      </c>
      <c r="C23" s="70">
        <f t="shared" si="0"/>
        <v>46648</v>
      </c>
      <c r="D23" s="102"/>
      <c r="E23" s="102"/>
      <c r="F23" s="102"/>
      <c r="G23" s="102"/>
      <c r="H23" s="102"/>
      <c r="I23" s="102"/>
    </row>
    <row r="24" spans="1:9" ht="21" customHeight="1" thickBot="1">
      <c r="A24" s="132"/>
      <c r="B24" s="67">
        <f>DATE($R$2,$S$2,(1-WEEKDAY(DATE($R$2,$S$2,1),2))+(COLUMN(H13)-1)+(ROW(Q3)-1)*7)</f>
        <v>46649</v>
      </c>
      <c r="C24" s="68">
        <f t="shared" si="0"/>
        <v>46649</v>
      </c>
      <c r="D24" s="104"/>
      <c r="E24" s="104"/>
      <c r="F24" s="104"/>
      <c r="G24" s="104"/>
      <c r="H24" s="104"/>
      <c r="I24" s="104"/>
    </row>
    <row r="25" spans="1:9" ht="21" customHeight="1" thickTop="1">
      <c r="A25" s="133">
        <f>WEEKNUM($B$25,21)</f>
        <v>38</v>
      </c>
      <c r="B25" s="60">
        <f>DATE($R$2,$S$2,(1-WEEKDAY(DATE($R$2,$S$2,1),2))+(COLUMN(B22)-1)+(ROW(K4)-1)*7)</f>
        <v>46650</v>
      </c>
      <c r="C25" s="52">
        <f t="shared" si="0"/>
        <v>46650</v>
      </c>
      <c r="D25" s="108"/>
      <c r="E25" s="108"/>
      <c r="F25" s="108"/>
      <c r="G25" s="108"/>
      <c r="H25" s="108"/>
      <c r="I25" s="108"/>
    </row>
    <row r="26" spans="1:9" ht="21" customHeight="1">
      <c r="A26" s="134"/>
      <c r="B26" s="64">
        <f>DATE($R$2,$S$2,(1-WEEKDAY(DATE($R$2,$S$2,1),2))+(COLUMN(C22)-1)+(ROW(L4)-1)*7)</f>
        <v>46651</v>
      </c>
      <c r="C26" s="50">
        <f t="shared" si="0"/>
        <v>46651</v>
      </c>
      <c r="D26" s="100"/>
      <c r="E26" s="100"/>
      <c r="F26" s="100"/>
      <c r="G26" s="100"/>
      <c r="H26" s="100"/>
      <c r="I26" s="100"/>
    </row>
    <row r="27" spans="1:9" ht="21" customHeight="1">
      <c r="A27" s="134"/>
      <c r="B27" s="64">
        <f>DATE($R$2,$S$2,(1-WEEKDAY(DATE($R$2,$S$2,1),2))+(COLUMN(D22)-1)+(ROW(M4)-1)*7)</f>
        <v>46652</v>
      </c>
      <c r="C27" s="50">
        <f t="shared" si="0"/>
        <v>46652</v>
      </c>
      <c r="D27" s="100"/>
      <c r="E27" s="100"/>
      <c r="F27" s="100"/>
      <c r="G27" s="100"/>
      <c r="H27" s="100"/>
      <c r="I27" s="100"/>
    </row>
    <row r="28" spans="1:9" ht="21" customHeight="1">
      <c r="A28" s="134"/>
      <c r="B28" s="64">
        <f>DATE($R$2,$S$2,(1-WEEKDAY(DATE($R$2,$S$2,1),2))+(COLUMN(E22)-1)+(ROW(N4)-1)*7)</f>
        <v>46653</v>
      </c>
      <c r="C28" s="50">
        <f t="shared" si="0"/>
        <v>46653</v>
      </c>
      <c r="D28" s="100"/>
      <c r="E28" s="100"/>
      <c r="F28" s="100"/>
      <c r="G28" s="100"/>
      <c r="H28" s="100"/>
      <c r="I28" s="100"/>
    </row>
    <row r="29" spans="1:9" ht="21" customHeight="1">
      <c r="A29" s="134"/>
      <c r="B29" s="64">
        <f>DATE($R$2,$S$2,(1-WEEKDAY(DATE($R$2,$S$2,1),2))+(COLUMN(F22)-1)+(ROW(O4)-1)*7)</f>
        <v>46654</v>
      </c>
      <c r="C29" s="50">
        <f t="shared" si="0"/>
        <v>46654</v>
      </c>
      <c r="D29" s="100"/>
      <c r="E29" s="100"/>
      <c r="F29" s="100"/>
      <c r="G29" s="100"/>
      <c r="H29" s="100"/>
      <c r="I29" s="100"/>
    </row>
    <row r="30" spans="1:9" ht="21" customHeight="1">
      <c r="A30" s="134"/>
      <c r="B30" s="69">
        <f>DATE($R$2,$S$2,(1-WEEKDAY(DATE($R$2,$S$2,1),2))+(COLUMN(G22)-1)+(ROW(P4)-1)*7)</f>
        <v>46655</v>
      </c>
      <c r="C30" s="70">
        <f t="shared" si="0"/>
        <v>46655</v>
      </c>
      <c r="D30" s="102"/>
      <c r="E30" s="102"/>
      <c r="F30" s="102"/>
      <c r="G30" s="102"/>
      <c r="H30" s="102"/>
      <c r="I30" s="102"/>
    </row>
    <row r="31" spans="1:9" ht="21" customHeight="1" thickBot="1">
      <c r="A31" s="135"/>
      <c r="B31" s="67">
        <f>DATE($R$2,$S$2,(1-WEEKDAY(DATE($R$2,$S$2,1),2))+(COLUMN(H22)-1)+(ROW(Q4)-1)*7)</f>
        <v>46656</v>
      </c>
      <c r="C31" s="68">
        <f t="shared" si="0"/>
        <v>46656</v>
      </c>
      <c r="D31" s="119"/>
      <c r="E31" s="119"/>
      <c r="F31" s="119"/>
      <c r="G31" s="119"/>
      <c r="H31" s="119"/>
      <c r="I31" s="119"/>
    </row>
    <row r="32" spans="1:9" ht="21" customHeight="1" thickTop="1">
      <c r="A32" s="137">
        <f>WEEKNUM($B$32,21)</f>
        <v>39</v>
      </c>
      <c r="B32" s="60">
        <f>DATE($R$2,$S$2,(1-WEEKDAY(DATE($R$2,$S$2,1),2))+(COLUMN(B31)-1)+(ROW(K5)-1)*7)</f>
        <v>46657</v>
      </c>
      <c r="C32" s="52">
        <f t="shared" si="0"/>
        <v>46657</v>
      </c>
      <c r="D32" s="108"/>
      <c r="E32" s="108"/>
      <c r="F32" s="108"/>
      <c r="G32" s="108"/>
      <c r="H32" s="108"/>
      <c r="I32" s="108"/>
    </row>
    <row r="33" spans="1:9" ht="21" customHeight="1">
      <c r="A33" s="131"/>
      <c r="B33" s="64">
        <f>DATE($R$2,$S$2,(1-WEEKDAY(DATE($R$2,$S$2,1),2))+(COLUMN(C31)-1)+(ROW(L5)-1)*7)</f>
        <v>46658</v>
      </c>
      <c r="C33" s="50">
        <f t="shared" si="0"/>
        <v>46658</v>
      </c>
      <c r="D33" s="100"/>
      <c r="E33" s="100"/>
      <c r="F33" s="100"/>
      <c r="G33" s="100"/>
      <c r="H33" s="100"/>
      <c r="I33" s="100"/>
    </row>
    <row r="34" spans="1:9" ht="21" customHeight="1">
      <c r="A34" s="131"/>
      <c r="B34" s="64">
        <f>DATE($R$2,$S$2,(1-WEEKDAY(DATE($R$2,$S$2,1),2))+(COLUMN(D31)-1)+(ROW(M5)-1)*7)</f>
        <v>46659</v>
      </c>
      <c r="C34" s="50">
        <f t="shared" si="0"/>
        <v>46659</v>
      </c>
      <c r="D34" s="100"/>
      <c r="E34" s="100"/>
      <c r="F34" s="100"/>
      <c r="G34" s="100"/>
      <c r="H34" s="100"/>
      <c r="I34" s="100"/>
    </row>
    <row r="35" spans="1:9" ht="21" customHeight="1">
      <c r="A35" s="131"/>
      <c r="B35" s="64">
        <f>DATE($R$2,$S$2,(1-WEEKDAY(DATE($R$2,$S$2,1),2))+(COLUMN(E31)-1)+(ROW(N5)-1)*7)</f>
        <v>46660</v>
      </c>
      <c r="C35" s="50">
        <f t="shared" si="0"/>
        <v>46660</v>
      </c>
      <c r="D35" s="100"/>
      <c r="E35" s="100"/>
      <c r="F35" s="100"/>
      <c r="G35" s="100"/>
      <c r="H35" s="100"/>
      <c r="I35" s="100"/>
    </row>
    <row r="36" spans="1:9" ht="21" hidden="1" customHeight="1">
      <c r="A36" s="131"/>
      <c r="B36" s="64">
        <f>DATE($R$2,$S$2,(1-WEEKDAY(DATE($R$2,$S$2,1),2))+(COLUMN(F31)-1)+(ROW(O5)-1)*7)</f>
        <v>46661</v>
      </c>
      <c r="C36" s="50">
        <f t="shared" si="0"/>
        <v>46661</v>
      </c>
      <c r="D36" s="100"/>
      <c r="E36" s="100"/>
      <c r="F36" s="100"/>
      <c r="G36" s="100"/>
      <c r="H36" s="100"/>
      <c r="I36" s="100"/>
    </row>
    <row r="37" spans="1:9" ht="21" hidden="1" customHeight="1">
      <c r="A37" s="131"/>
      <c r="B37" s="69">
        <f>DATE($R$2,$S$2,(1-WEEKDAY(DATE($R$2,$S$2,1),2))+(COLUMN(G31)-1)+(ROW(P5)-1)*7)</f>
        <v>46662</v>
      </c>
      <c r="C37" s="70">
        <f t="shared" si="0"/>
        <v>46662</v>
      </c>
      <c r="D37" s="102"/>
      <c r="E37" s="102"/>
      <c r="F37" s="102"/>
      <c r="G37" s="102"/>
      <c r="H37" s="102"/>
      <c r="I37" s="102"/>
    </row>
    <row r="38" spans="1:9" ht="21" hidden="1" customHeight="1">
      <c r="A38" s="162"/>
      <c r="B38" s="72">
        <f>DATE($R$2,$S$2,(1-WEEKDAY(DATE($R$2,$S$2,1),2))+(COLUMN(H31)-1)+(ROW(Q5)-1)*7)</f>
        <v>46663</v>
      </c>
      <c r="C38" s="70">
        <f t="shared" si="0"/>
        <v>46663</v>
      </c>
      <c r="D38" s="159"/>
      <c r="E38" s="160"/>
      <c r="F38" s="160"/>
      <c r="G38" s="160"/>
      <c r="H38" s="160"/>
      <c r="I38" s="161"/>
    </row>
    <row r="39" spans="1:9" ht="21" hidden="1" customHeight="1">
      <c r="A39" s="138"/>
      <c r="B39" s="77">
        <f>DATE($R$2,$S$2,(1-WEEKDAY(DATE($R$2,$S$2,1),2))+(COLUMN(I31)-1)+(ROW(R5)-1)*7)</f>
        <v>46664</v>
      </c>
      <c r="C39" s="73">
        <f t="shared" si="0"/>
        <v>46664</v>
      </c>
      <c r="D39" s="163"/>
      <c r="E39" s="164"/>
      <c r="F39" s="164"/>
      <c r="G39" s="164"/>
      <c r="H39" s="164"/>
      <c r="I39" s="165"/>
    </row>
    <row r="40" spans="1:9" ht="15.75" customHeight="1">
      <c r="A40" s="99"/>
      <c r="B40" s="99"/>
      <c r="C40" s="99"/>
      <c r="D40" s="99"/>
      <c r="E40" s="99"/>
      <c r="F40" s="99"/>
      <c r="G40" s="99"/>
      <c r="H40" s="99"/>
      <c r="I40" s="99"/>
    </row>
    <row r="41" spans="1:9" ht="19.5" customHeight="1">
      <c r="B41" s="47"/>
      <c r="C41" s="47"/>
      <c r="D41" s="47"/>
      <c r="E41" s="47"/>
      <c r="F41" s="47"/>
      <c r="G41" s="48"/>
      <c r="H41" s="49"/>
    </row>
    <row r="42" spans="1:9" ht="15" customHeight="1">
      <c r="A42" s="43"/>
      <c r="B42" s="44"/>
      <c r="C42" s="44"/>
      <c r="D42" s="44"/>
      <c r="E42" s="44"/>
      <c r="F42" s="44"/>
      <c r="G42" s="45"/>
      <c r="H42" s="46"/>
    </row>
    <row r="43" spans="1:9" ht="15" customHeight="1">
      <c r="A43" s="43"/>
      <c r="B43" s="44"/>
      <c r="C43" s="44"/>
      <c r="D43" s="44"/>
      <c r="E43" s="44"/>
      <c r="F43" s="44"/>
      <c r="G43" s="45"/>
      <c r="H43" s="46"/>
    </row>
    <row r="44" spans="1:9" ht="15" customHeight="1">
      <c r="A44" s="43"/>
      <c r="B44" s="44"/>
      <c r="C44" s="44"/>
      <c r="D44" s="44"/>
      <c r="E44" s="44"/>
      <c r="F44" s="44"/>
      <c r="G44" s="45"/>
      <c r="H44" s="46"/>
    </row>
    <row r="45" spans="1:9" ht="15" customHeight="1">
      <c r="A45" s="43"/>
      <c r="B45" s="44"/>
      <c r="C45" s="44"/>
      <c r="D45" s="44"/>
      <c r="E45" s="44"/>
      <c r="F45" s="44"/>
      <c r="G45" s="45"/>
      <c r="H45" s="46"/>
    </row>
    <row r="46" spans="1:9" ht="15" customHeight="1">
      <c r="A46" s="43"/>
      <c r="B46" s="44"/>
      <c r="C46" s="44"/>
      <c r="D46" s="44"/>
      <c r="E46" s="44"/>
      <c r="F46" s="44"/>
      <c r="G46" s="45"/>
      <c r="H46" s="46"/>
    </row>
    <row r="47" spans="1:9" ht="15" customHeight="1">
      <c r="A47" s="43"/>
      <c r="B47" s="44"/>
      <c r="C47" s="44"/>
      <c r="D47" s="44"/>
      <c r="E47" s="44"/>
      <c r="F47" s="44"/>
      <c r="G47" s="45"/>
      <c r="H47" s="46"/>
    </row>
    <row r="48" spans="1:9" ht="15" customHeight="1">
      <c r="A48" s="43"/>
      <c r="B48" s="44"/>
      <c r="C48" s="44"/>
      <c r="D48" s="44"/>
      <c r="E48" s="44"/>
      <c r="F48" s="44"/>
      <c r="G48" s="45"/>
      <c r="H48" s="46"/>
    </row>
    <row r="49" spans="1:8" ht="15" customHeight="1">
      <c r="A49" s="43"/>
      <c r="B49" s="44"/>
      <c r="C49" s="44"/>
      <c r="D49" s="44"/>
      <c r="E49" s="44"/>
      <c r="F49" s="44"/>
      <c r="G49" s="45"/>
      <c r="H49" s="46"/>
    </row>
    <row r="50" spans="1:8" ht="18.75" customHeight="1"/>
  </sheetData>
  <sheetProtection algorithmName="SHA-512" hashValue="pGgCb1/ZBbanglIM2IJloKp1WqxgmtX7olAvbP8qRSo5GOlckVq7quTqxjNCsvmAhHGKMd9nIKPEtYvK8n2HgA==" saltValue="nPPjfM7IrYLDbsAtqxZYag==" spinCount="100000" sheet="1" selectLockedCells="1"/>
  <mergeCells count="45">
    <mergeCell ref="A40:I40"/>
    <mergeCell ref="D38:I38"/>
    <mergeCell ref="A32:A39"/>
    <mergeCell ref="D32:I32"/>
    <mergeCell ref="D33:I33"/>
    <mergeCell ref="D34:I34"/>
    <mergeCell ref="D35:I35"/>
    <mergeCell ref="D36:I36"/>
    <mergeCell ref="D37:I37"/>
    <mergeCell ref="D39:I39"/>
    <mergeCell ref="A25:A31"/>
    <mergeCell ref="D25:I25"/>
    <mergeCell ref="D26:I26"/>
    <mergeCell ref="D27:I27"/>
    <mergeCell ref="D28:I28"/>
    <mergeCell ref="D29:I29"/>
    <mergeCell ref="D30:I30"/>
    <mergeCell ref="D31:I31"/>
    <mergeCell ref="A18:A24"/>
    <mergeCell ref="D18:I18"/>
    <mergeCell ref="D19:I19"/>
    <mergeCell ref="D20:I20"/>
    <mergeCell ref="D21:I21"/>
    <mergeCell ref="D22:I22"/>
    <mergeCell ref="D23:I23"/>
    <mergeCell ref="D24:I24"/>
    <mergeCell ref="A11:A17"/>
    <mergeCell ref="D11:I11"/>
    <mergeCell ref="D12:I12"/>
    <mergeCell ref="D13:I13"/>
    <mergeCell ref="D14:I14"/>
    <mergeCell ref="D15:I15"/>
    <mergeCell ref="D16:I16"/>
    <mergeCell ref="D17:I17"/>
    <mergeCell ref="A1:D2"/>
    <mergeCell ref="G1:H3"/>
    <mergeCell ref="I1:I3"/>
    <mergeCell ref="A4:A10"/>
    <mergeCell ref="D4:I4"/>
    <mergeCell ref="D5:I5"/>
    <mergeCell ref="D6:I6"/>
    <mergeCell ref="D7:I7"/>
    <mergeCell ref="D8:I8"/>
    <mergeCell ref="D9:I9"/>
    <mergeCell ref="D10:I10"/>
  </mergeCells>
  <conditionalFormatting sqref="B4:C39">
    <cfRule type="expression" dxfId="16" priority="2">
      <formula>MONTH(B4)=$S$2</formula>
    </cfRule>
    <cfRule type="expression" dxfId="15" priority="3">
      <formula>MONTH(B4)&lt;&gt;$S$2</formula>
    </cfRule>
  </conditionalFormatting>
  <pageMargins left="0.24" right="0.25" top="0.48" bottom="0.21" header="0.12" footer="0.17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F04BED9E-078A-4AE4-9D5C-EAA69B28D8F6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B4:I37 B38:D38 B39:I39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ADF1C-C9F6-4E31-9F08-3CB320C96967}">
  <sheetPr>
    <pageSetUpPr fitToPage="1"/>
  </sheetPr>
  <dimension ref="A1:T49"/>
  <sheetViews>
    <sheetView showGridLines="0" workbookViewId="0">
      <pane ySplit="3" topLeftCell="A7" activePane="bottomLeft" state="frozen"/>
      <selection pane="bottomLeft" activeCell="D7" sqref="D7:I7"/>
    </sheetView>
  </sheetViews>
  <sheetFormatPr baseColWidth="10" defaultRowHeight="15"/>
  <cols>
    <col min="1" max="1" width="5.7109375" customWidth="1"/>
    <col min="2" max="2" width="7.85546875" customWidth="1"/>
    <col min="3" max="3" width="9" customWidth="1"/>
    <col min="4" max="8" width="12.7109375" customWidth="1"/>
    <col min="9" max="9" width="12.7109375" bestFit="1" customWidth="1"/>
    <col min="17" max="17" width="11.42578125" customWidth="1"/>
    <col min="18" max="20" width="11.42578125" hidden="1" customWidth="1"/>
    <col min="21" max="21" width="11.42578125" customWidth="1"/>
  </cols>
  <sheetData>
    <row r="1" spans="1:19" ht="15" customHeight="1">
      <c r="A1" s="97"/>
      <c r="B1" s="97"/>
      <c r="C1" s="97"/>
      <c r="D1" s="97"/>
      <c r="G1" s="98" t="str">
        <f>TEXT(DATE(R2,S2,1),"MMMM")</f>
        <v>Oktober</v>
      </c>
      <c r="H1" s="98"/>
      <c r="I1" s="129">
        <f>DATE(R2,S2,1)</f>
        <v>46661</v>
      </c>
      <c r="R1" s="55" t="s">
        <v>0</v>
      </c>
      <c r="S1" s="55" t="s">
        <v>1</v>
      </c>
    </row>
    <row r="2" spans="1:19" ht="15" customHeight="1">
      <c r="A2" s="97"/>
      <c r="B2" s="97"/>
      <c r="C2" s="97"/>
      <c r="D2" s="97"/>
      <c r="E2" s="53"/>
      <c r="F2" s="53"/>
      <c r="G2" s="98"/>
      <c r="H2" s="98"/>
      <c r="I2" s="129"/>
      <c r="R2" s="56">
        <f>JAN!$R$2</f>
        <v>2027</v>
      </c>
      <c r="S2" s="56">
        <v>10</v>
      </c>
    </row>
    <row r="3" spans="1:19" ht="29.25" customHeight="1">
      <c r="A3" s="41" t="s">
        <v>2</v>
      </c>
      <c r="B3" s="42"/>
      <c r="C3" s="42"/>
      <c r="D3" s="42"/>
      <c r="E3" s="54"/>
      <c r="F3" s="54"/>
      <c r="G3" s="128"/>
      <c r="H3" s="128"/>
      <c r="I3" s="130"/>
    </row>
    <row r="4" spans="1:19" ht="21" hidden="1" customHeight="1">
      <c r="A4" s="131">
        <f>WEEKNUM($B$4,21)</f>
        <v>39</v>
      </c>
      <c r="B4" s="64">
        <f>DATE($R$2,$S$2,(1-WEEKDAY(DATE($R$2,$S$2,1),2))+(COLUMN(B3)-1)+(ROW(K1)-1)*7)</f>
        <v>46657</v>
      </c>
      <c r="C4" s="50">
        <f>B4</f>
        <v>46657</v>
      </c>
      <c r="D4" s="106"/>
      <c r="E4" s="106"/>
      <c r="F4" s="106"/>
      <c r="G4" s="106"/>
      <c r="H4" s="106"/>
      <c r="I4" s="106"/>
    </row>
    <row r="5" spans="1:19" ht="21" hidden="1" customHeight="1">
      <c r="A5" s="131"/>
      <c r="B5" s="64">
        <f>DATE($R$2,$S$2,(1-WEEKDAY(DATE($R$2,$S$2,1),2))+(COLUMN(C3)-1)+(ROW(L1)-1)*7)</f>
        <v>46658</v>
      </c>
      <c r="C5" s="50">
        <f t="shared" ref="C5:C38" si="0">B5</f>
        <v>46658</v>
      </c>
      <c r="D5" s="100"/>
      <c r="E5" s="100"/>
      <c r="F5" s="100"/>
      <c r="G5" s="100"/>
      <c r="H5" s="100"/>
      <c r="I5" s="100"/>
    </row>
    <row r="6" spans="1:19" ht="21" hidden="1" customHeight="1">
      <c r="A6" s="131"/>
      <c r="B6" s="64">
        <f>DATE($R$2,$S$2,(1-WEEKDAY(DATE($R$2,$S$2,1),2))+(COLUMN(D3)-1)+(ROW(M1)-1)*7)</f>
        <v>46659</v>
      </c>
      <c r="C6" s="50">
        <f t="shared" si="0"/>
        <v>46659</v>
      </c>
      <c r="D6" s="100"/>
      <c r="E6" s="100"/>
      <c r="F6" s="100"/>
      <c r="G6" s="100"/>
      <c r="H6" s="100"/>
      <c r="I6" s="100"/>
    </row>
    <row r="7" spans="1:19" ht="21" hidden="1" customHeight="1">
      <c r="A7" s="131"/>
      <c r="B7" s="88">
        <f>DATE($R$2,$S$2,(1-WEEKDAY(DATE($R$2,$S$2,1),2))+(COLUMN(E3)-1)+(ROW(N1)-1)*7)</f>
        <v>46660</v>
      </c>
      <c r="C7" s="50">
        <f t="shared" si="0"/>
        <v>46660</v>
      </c>
      <c r="D7" s="100"/>
      <c r="E7" s="100"/>
      <c r="F7" s="100"/>
      <c r="G7" s="100"/>
      <c r="H7" s="100"/>
      <c r="I7" s="100"/>
    </row>
    <row r="8" spans="1:19" ht="21" customHeight="1">
      <c r="A8" s="131"/>
      <c r="B8" s="88">
        <f>DATE($R$2,$S$2,(1-WEEKDAY(DATE($R$2,$S$2,1),2))+(COLUMN(F3)-1)+(ROW(O1)-1)*7)</f>
        <v>46661</v>
      </c>
      <c r="C8" s="50">
        <f t="shared" si="0"/>
        <v>46661</v>
      </c>
      <c r="D8" s="100"/>
      <c r="E8" s="100"/>
      <c r="F8" s="100"/>
      <c r="G8" s="100"/>
      <c r="H8" s="100"/>
      <c r="I8" s="100"/>
    </row>
    <row r="9" spans="1:19" ht="21" customHeight="1">
      <c r="A9" s="131"/>
      <c r="B9" s="89">
        <f>DATE($R$2,$S$2,(1-WEEKDAY(DATE($R$2,$S$2,1),2))+(COLUMN(G3)-1)+(ROW(P1)-1)*7)</f>
        <v>46662</v>
      </c>
      <c r="C9" s="66">
        <f t="shared" si="0"/>
        <v>46662</v>
      </c>
      <c r="D9" s="124"/>
      <c r="E9" s="124"/>
      <c r="F9" s="124"/>
      <c r="G9" s="124"/>
      <c r="H9" s="124"/>
      <c r="I9" s="124"/>
    </row>
    <row r="10" spans="1:19" ht="21" customHeight="1" thickBot="1">
      <c r="A10" s="132"/>
      <c r="B10" s="90">
        <f>DATE($R$2,$S$2,(1-WEEKDAY(DATE($R$2,$S$2,1),2))+(COLUMN(H3)-1)+(ROW(Q1)-1)*7)</f>
        <v>46663</v>
      </c>
      <c r="C10" s="68">
        <f t="shared" si="0"/>
        <v>46663</v>
      </c>
      <c r="D10" s="104"/>
      <c r="E10" s="104"/>
      <c r="F10" s="104"/>
      <c r="G10" s="104"/>
      <c r="H10" s="104"/>
      <c r="I10" s="104"/>
    </row>
    <row r="11" spans="1:19" ht="21" customHeight="1" thickTop="1">
      <c r="A11" s="133">
        <f>WEEKNUM($B$11,21)</f>
        <v>40</v>
      </c>
      <c r="B11" s="91">
        <f>DATE($R$2,$S$2,(1-WEEKDAY(DATE($R$2,$S$2,1),2))+(COLUMN(B4)-1)+(ROW(K2)-1)*7)</f>
        <v>46664</v>
      </c>
      <c r="C11" s="52">
        <f t="shared" si="0"/>
        <v>46664</v>
      </c>
      <c r="D11" s="108"/>
      <c r="E11" s="108"/>
      <c r="F11" s="108"/>
      <c r="G11" s="108"/>
      <c r="H11" s="108"/>
      <c r="I11" s="108"/>
    </row>
    <row r="12" spans="1:19" ht="21" customHeight="1">
      <c r="A12" s="134"/>
      <c r="B12" s="88">
        <f>DATE($R$2,$S$2,(1-WEEKDAY(DATE($R$2,$S$2,1),2))+(COLUMN(C4)-1)+(ROW(L2)-1)*7)</f>
        <v>46665</v>
      </c>
      <c r="C12" s="50">
        <f t="shared" si="0"/>
        <v>46665</v>
      </c>
      <c r="D12" s="100"/>
      <c r="E12" s="100"/>
      <c r="F12" s="100"/>
      <c r="G12" s="100"/>
      <c r="H12" s="100"/>
      <c r="I12" s="100"/>
    </row>
    <row r="13" spans="1:19" ht="21" customHeight="1">
      <c r="A13" s="134"/>
      <c r="B13" s="88">
        <f>DATE($R$2,$S$2,(1-WEEKDAY(DATE($R$2,$S$2,1),2))+(COLUMN(D4)-1)+(ROW(M2)-1)*7)</f>
        <v>46666</v>
      </c>
      <c r="C13" s="50">
        <f t="shared" si="0"/>
        <v>46666</v>
      </c>
      <c r="D13" s="106"/>
      <c r="E13" s="106"/>
      <c r="F13" s="106"/>
      <c r="G13" s="106"/>
      <c r="H13" s="106"/>
      <c r="I13" s="106"/>
    </row>
    <row r="14" spans="1:19" ht="21" customHeight="1">
      <c r="A14" s="134"/>
      <c r="B14" s="88">
        <f>DATE($R$2,$S$2,(1-WEEKDAY(DATE($R$2,$S$2,1),2))+(COLUMN(E4)-1)+(ROW(N2)-1)*7)</f>
        <v>46667</v>
      </c>
      <c r="C14" s="50">
        <f t="shared" si="0"/>
        <v>46667</v>
      </c>
      <c r="D14" s="100"/>
      <c r="E14" s="100"/>
      <c r="F14" s="100"/>
      <c r="G14" s="100"/>
      <c r="H14" s="100"/>
      <c r="I14" s="100"/>
    </row>
    <row r="15" spans="1:19" ht="21" customHeight="1">
      <c r="A15" s="134"/>
      <c r="B15" s="88">
        <f>DATE($R$2,$S$2,(1-WEEKDAY(DATE($R$2,$S$2,1),2))+(COLUMN(F4)-1)+(ROW(O2)-1)*7)</f>
        <v>46668</v>
      </c>
      <c r="C15" s="50">
        <f t="shared" si="0"/>
        <v>46668</v>
      </c>
      <c r="D15" s="100"/>
      <c r="E15" s="100"/>
      <c r="F15" s="100"/>
      <c r="G15" s="100"/>
      <c r="H15" s="100"/>
      <c r="I15" s="100"/>
    </row>
    <row r="16" spans="1:19" ht="21" customHeight="1">
      <c r="A16" s="134"/>
      <c r="B16" s="92">
        <f>DATE($R$2,$S$2,(1-WEEKDAY(DATE($R$2,$S$2,1),2))+(COLUMN(G4)-1)+(ROW(P2)-1)*7)</f>
        <v>46669</v>
      </c>
      <c r="C16" s="70">
        <f t="shared" si="0"/>
        <v>46669</v>
      </c>
      <c r="D16" s="102"/>
      <c r="E16" s="102"/>
      <c r="F16" s="102"/>
      <c r="G16" s="102"/>
      <c r="H16" s="102"/>
      <c r="I16" s="102"/>
    </row>
    <row r="17" spans="1:9" ht="21" customHeight="1" thickBot="1">
      <c r="A17" s="135"/>
      <c r="B17" s="90">
        <f>DATE($R$2,$S$2,(1-WEEKDAY(DATE($R$2,$S$2,1),2))+(COLUMN(H4)-1)+(ROW(Q2)-1)*7)</f>
        <v>46670</v>
      </c>
      <c r="C17" s="68">
        <f t="shared" si="0"/>
        <v>46670</v>
      </c>
      <c r="D17" s="104"/>
      <c r="E17" s="104"/>
      <c r="F17" s="104"/>
      <c r="G17" s="104"/>
      <c r="H17" s="104"/>
      <c r="I17" s="104"/>
    </row>
    <row r="18" spans="1:9" ht="21" customHeight="1" thickTop="1">
      <c r="A18" s="137">
        <f>WEEKNUM($B$18,21)</f>
        <v>41</v>
      </c>
      <c r="B18" s="91">
        <f>DATE($R$2,$S$2,(1-WEEKDAY(DATE($R$2,$S$2,1),2))+(COLUMN(B13)-1)+(ROW(K3)-1)*7)</f>
        <v>46671</v>
      </c>
      <c r="C18" s="52">
        <f t="shared" si="0"/>
        <v>46671</v>
      </c>
      <c r="D18" s="108"/>
      <c r="E18" s="108"/>
      <c r="F18" s="108"/>
      <c r="G18" s="108"/>
      <c r="H18" s="108"/>
      <c r="I18" s="108"/>
    </row>
    <row r="19" spans="1:9" ht="21" customHeight="1">
      <c r="A19" s="131"/>
      <c r="B19" s="88">
        <f>DATE($R$2,$S$2,(1-WEEKDAY(DATE($R$2,$S$2,1),2))+(COLUMN(C13)-1)+(ROW(L3)-1)*7)</f>
        <v>46672</v>
      </c>
      <c r="C19" s="50">
        <f t="shared" si="0"/>
        <v>46672</v>
      </c>
      <c r="D19" s="100"/>
      <c r="E19" s="100"/>
      <c r="F19" s="100"/>
      <c r="G19" s="100"/>
      <c r="H19" s="100"/>
      <c r="I19" s="100"/>
    </row>
    <row r="20" spans="1:9" ht="21" customHeight="1">
      <c r="A20" s="131"/>
      <c r="B20" s="88">
        <f>DATE($R$2,$S$2,(1-WEEKDAY(DATE($R$2,$S$2,1),2))+(COLUMN(D13)-1)+(ROW(M3)-1)*7)</f>
        <v>46673</v>
      </c>
      <c r="C20" s="50">
        <f t="shared" si="0"/>
        <v>46673</v>
      </c>
      <c r="D20" s="100"/>
      <c r="E20" s="100"/>
      <c r="F20" s="100"/>
      <c r="G20" s="100"/>
      <c r="H20" s="100"/>
      <c r="I20" s="100"/>
    </row>
    <row r="21" spans="1:9" ht="21" customHeight="1">
      <c r="A21" s="131"/>
      <c r="B21" s="88">
        <f>DATE($R$2,$S$2,(1-WEEKDAY(DATE($R$2,$S$2,1),2))+(COLUMN(E13)-1)+(ROW(N3)-1)*7)</f>
        <v>46674</v>
      </c>
      <c r="C21" s="50">
        <f t="shared" si="0"/>
        <v>46674</v>
      </c>
      <c r="D21" s="100"/>
      <c r="E21" s="100"/>
      <c r="F21" s="100"/>
      <c r="G21" s="100"/>
      <c r="H21" s="100"/>
      <c r="I21" s="100"/>
    </row>
    <row r="22" spans="1:9" ht="21" customHeight="1">
      <c r="A22" s="131"/>
      <c r="B22" s="88">
        <f>DATE($R$2,$S$2,(1-WEEKDAY(DATE($R$2,$S$2,1),2))+(COLUMN(F13)-1)+(ROW(O3)-1)*7)</f>
        <v>46675</v>
      </c>
      <c r="C22" s="50">
        <f t="shared" si="0"/>
        <v>46675</v>
      </c>
      <c r="D22" s="106"/>
      <c r="E22" s="106"/>
      <c r="F22" s="106"/>
      <c r="G22" s="106"/>
      <c r="H22" s="106"/>
      <c r="I22" s="106"/>
    </row>
    <row r="23" spans="1:9" ht="21" customHeight="1">
      <c r="A23" s="131"/>
      <c r="B23" s="92">
        <f>DATE($R$2,$S$2,(1-WEEKDAY(DATE($R$2,$S$2,1),2))+(COLUMN(G13)-1)+(ROW(P3)-1)*7)</f>
        <v>46676</v>
      </c>
      <c r="C23" s="70">
        <f t="shared" si="0"/>
        <v>46676</v>
      </c>
      <c r="D23" s="102"/>
      <c r="E23" s="102"/>
      <c r="F23" s="102"/>
      <c r="G23" s="102"/>
      <c r="H23" s="102"/>
      <c r="I23" s="102"/>
    </row>
    <row r="24" spans="1:9" ht="21" customHeight="1" thickBot="1">
      <c r="A24" s="132"/>
      <c r="B24" s="90">
        <f>DATE($R$2,$S$2,(1-WEEKDAY(DATE($R$2,$S$2,1),2))+(COLUMN(H13)-1)+(ROW(Q3)-1)*7)</f>
        <v>46677</v>
      </c>
      <c r="C24" s="68">
        <f t="shared" si="0"/>
        <v>46677</v>
      </c>
      <c r="D24" s="104"/>
      <c r="E24" s="104"/>
      <c r="F24" s="104"/>
      <c r="G24" s="104"/>
      <c r="H24" s="104"/>
      <c r="I24" s="104"/>
    </row>
    <row r="25" spans="1:9" ht="21" customHeight="1" thickTop="1">
      <c r="A25" s="133">
        <f>WEEKNUM($B$25,21)</f>
        <v>42</v>
      </c>
      <c r="B25" s="91">
        <f>DATE($R$2,$S$2,(1-WEEKDAY(DATE($R$2,$S$2,1),2))+(COLUMN(B22)-1)+(ROW(K4)-1)*7)</f>
        <v>46678</v>
      </c>
      <c r="C25" s="52">
        <f t="shared" si="0"/>
        <v>46678</v>
      </c>
      <c r="D25" s="108"/>
      <c r="E25" s="108"/>
      <c r="F25" s="108"/>
      <c r="G25" s="108"/>
      <c r="H25" s="108"/>
      <c r="I25" s="108"/>
    </row>
    <row r="26" spans="1:9" ht="21" customHeight="1">
      <c r="A26" s="134"/>
      <c r="B26" s="88">
        <f>DATE($R$2,$S$2,(1-WEEKDAY(DATE($R$2,$S$2,1),2))+(COLUMN(C22)-1)+(ROW(L4)-1)*7)</f>
        <v>46679</v>
      </c>
      <c r="C26" s="50">
        <f t="shared" si="0"/>
        <v>46679</v>
      </c>
      <c r="D26" s="100"/>
      <c r="E26" s="100"/>
      <c r="F26" s="100"/>
      <c r="G26" s="100"/>
      <c r="H26" s="100"/>
      <c r="I26" s="100"/>
    </row>
    <row r="27" spans="1:9" ht="21" customHeight="1">
      <c r="A27" s="134"/>
      <c r="B27" s="88">
        <f>DATE($R$2,$S$2,(1-WEEKDAY(DATE($R$2,$S$2,1),2))+(COLUMN(D22)-1)+(ROW(M4)-1)*7)</f>
        <v>46680</v>
      </c>
      <c r="C27" s="50">
        <f t="shared" si="0"/>
        <v>46680</v>
      </c>
      <c r="D27" s="100"/>
      <c r="E27" s="100"/>
      <c r="F27" s="100"/>
      <c r="G27" s="100"/>
      <c r="H27" s="100"/>
      <c r="I27" s="100"/>
    </row>
    <row r="28" spans="1:9" ht="21" customHeight="1">
      <c r="A28" s="134"/>
      <c r="B28" s="88">
        <f>DATE($R$2,$S$2,(1-WEEKDAY(DATE($R$2,$S$2,1),2))+(COLUMN(E22)-1)+(ROW(N4)-1)*7)</f>
        <v>46681</v>
      </c>
      <c r="C28" s="50">
        <f t="shared" si="0"/>
        <v>46681</v>
      </c>
      <c r="D28" s="100"/>
      <c r="E28" s="100"/>
      <c r="F28" s="100"/>
      <c r="G28" s="100"/>
      <c r="H28" s="100"/>
      <c r="I28" s="100"/>
    </row>
    <row r="29" spans="1:9" ht="21" customHeight="1">
      <c r="A29" s="134"/>
      <c r="B29" s="88">
        <f>DATE($R$2,$S$2,(1-WEEKDAY(DATE($R$2,$S$2,1),2))+(COLUMN(F22)-1)+(ROW(O4)-1)*7)</f>
        <v>46682</v>
      </c>
      <c r="C29" s="50">
        <f t="shared" si="0"/>
        <v>46682</v>
      </c>
      <c r="D29" s="100"/>
      <c r="E29" s="100"/>
      <c r="F29" s="100"/>
      <c r="G29" s="100"/>
      <c r="H29" s="100"/>
      <c r="I29" s="100"/>
    </row>
    <row r="30" spans="1:9" ht="21" customHeight="1">
      <c r="A30" s="134"/>
      <c r="B30" s="92">
        <f>DATE($R$2,$S$2,(1-WEEKDAY(DATE($R$2,$S$2,1),2))+(COLUMN(G22)-1)+(ROW(P4)-1)*7)</f>
        <v>46683</v>
      </c>
      <c r="C30" s="70">
        <f t="shared" si="0"/>
        <v>46683</v>
      </c>
      <c r="D30" s="102"/>
      <c r="E30" s="102"/>
      <c r="F30" s="102"/>
      <c r="G30" s="102"/>
      <c r="H30" s="102"/>
      <c r="I30" s="102"/>
    </row>
    <row r="31" spans="1:9" ht="21" customHeight="1" thickBot="1">
      <c r="A31" s="135"/>
      <c r="B31" s="90">
        <f>DATE($R$2,$S$2,(1-WEEKDAY(DATE($R$2,$S$2,1),2))+(COLUMN(H22)-1)+(ROW(Q4)-1)*7)</f>
        <v>46684</v>
      </c>
      <c r="C31" s="68">
        <f t="shared" si="0"/>
        <v>46684</v>
      </c>
      <c r="D31" s="119"/>
      <c r="E31" s="119"/>
      <c r="F31" s="119"/>
      <c r="G31" s="119"/>
      <c r="H31" s="119"/>
      <c r="I31" s="119"/>
    </row>
    <row r="32" spans="1:9" ht="21" customHeight="1" thickTop="1">
      <c r="A32" s="137">
        <f>WEEKNUM($B$32,21)</f>
        <v>43</v>
      </c>
      <c r="B32" s="91">
        <f>DATE($R$2,$S$2,(1-WEEKDAY(DATE($R$2,$S$2,1),2))+(COLUMN(B31)-1)+(ROW(K5)-1)*7)</f>
        <v>46685</v>
      </c>
      <c r="C32" s="52">
        <f t="shared" si="0"/>
        <v>46685</v>
      </c>
      <c r="D32" s="108"/>
      <c r="E32" s="108"/>
      <c r="F32" s="108"/>
      <c r="G32" s="108"/>
      <c r="H32" s="108"/>
      <c r="I32" s="108"/>
    </row>
    <row r="33" spans="1:9" ht="21" customHeight="1">
      <c r="A33" s="131"/>
      <c r="B33" s="88">
        <f>DATE($R$2,$S$2,(1-WEEKDAY(DATE($R$2,$S$2,1),2))+(COLUMN(C31)-1)+(ROW(L5)-1)*7)</f>
        <v>46686</v>
      </c>
      <c r="C33" s="50">
        <f t="shared" si="0"/>
        <v>46686</v>
      </c>
      <c r="D33" s="100"/>
      <c r="E33" s="100"/>
      <c r="F33" s="100"/>
      <c r="G33" s="100"/>
      <c r="H33" s="100"/>
      <c r="I33" s="100"/>
    </row>
    <row r="34" spans="1:9" ht="21" customHeight="1">
      <c r="A34" s="131"/>
      <c r="B34" s="88">
        <f>DATE($R$2,$S$2,(1-WEEKDAY(DATE($R$2,$S$2,1),2))+(COLUMN(D31)-1)+(ROW(M5)-1)*7)</f>
        <v>46687</v>
      </c>
      <c r="C34" s="50">
        <f t="shared" si="0"/>
        <v>46687</v>
      </c>
      <c r="D34" s="100"/>
      <c r="E34" s="100"/>
      <c r="F34" s="100"/>
      <c r="G34" s="100"/>
      <c r="H34" s="100"/>
      <c r="I34" s="100"/>
    </row>
    <row r="35" spans="1:9" ht="21" customHeight="1">
      <c r="A35" s="131"/>
      <c r="B35" s="88">
        <f>DATE($R$2,$S$2,(1-WEEKDAY(DATE($R$2,$S$2,1),2))+(COLUMN(E31)-1)+(ROW(N5)-1)*7)</f>
        <v>46688</v>
      </c>
      <c r="C35" s="50">
        <f t="shared" si="0"/>
        <v>46688</v>
      </c>
      <c r="D35" s="100"/>
      <c r="E35" s="100"/>
      <c r="F35" s="100"/>
      <c r="G35" s="100"/>
      <c r="H35" s="100"/>
      <c r="I35" s="100"/>
    </row>
    <row r="36" spans="1:9" ht="21" customHeight="1">
      <c r="A36" s="131"/>
      <c r="B36" s="88">
        <f>DATE($R$2,$S$2,(1-WEEKDAY(DATE($R$2,$S$2,1),2))+(COLUMN(F31)-1)+(ROW(O5)-1)*7)</f>
        <v>46689</v>
      </c>
      <c r="C36" s="50">
        <f t="shared" si="0"/>
        <v>46689</v>
      </c>
      <c r="D36" s="100"/>
      <c r="E36" s="100"/>
      <c r="F36" s="100"/>
      <c r="G36" s="100"/>
      <c r="H36" s="100"/>
      <c r="I36" s="100"/>
    </row>
    <row r="37" spans="1:9" ht="21" customHeight="1">
      <c r="A37" s="131"/>
      <c r="B37" s="92">
        <f>DATE($R$2,$S$2,(1-WEEKDAY(DATE($R$2,$S$2,1),2))+(COLUMN(G31)-1)+(ROW(P5)-1)*7)</f>
        <v>46690</v>
      </c>
      <c r="C37" s="70">
        <f t="shared" si="0"/>
        <v>46690</v>
      </c>
      <c r="D37" s="102"/>
      <c r="E37" s="102"/>
      <c r="F37" s="102"/>
      <c r="G37" s="102"/>
      <c r="H37" s="102"/>
      <c r="I37" s="102"/>
    </row>
    <row r="38" spans="1:9" ht="21" customHeight="1">
      <c r="A38" s="138"/>
      <c r="B38" s="72">
        <f>DATE($R$2,$S$2,(1-WEEKDAY(DATE($R$2,$S$2,1),2))+(COLUMN(H31)-1)+(ROW(Q5)-1)*7)</f>
        <v>46691</v>
      </c>
      <c r="C38" s="73">
        <f t="shared" si="0"/>
        <v>46691</v>
      </c>
      <c r="D38" s="117"/>
      <c r="E38" s="117"/>
      <c r="F38" s="117"/>
      <c r="G38" s="117"/>
      <c r="H38" s="117"/>
      <c r="I38" s="117"/>
    </row>
    <row r="39" spans="1:9" ht="15.75" customHeight="1">
      <c r="A39" s="99"/>
      <c r="B39" s="99"/>
      <c r="C39" s="99"/>
      <c r="D39" s="99"/>
      <c r="E39" s="99"/>
      <c r="F39" s="99"/>
      <c r="G39" s="99"/>
      <c r="H39" s="99"/>
      <c r="I39" s="99"/>
    </row>
    <row r="40" spans="1:9" ht="19.5" customHeight="1">
      <c r="B40" s="47"/>
      <c r="C40" s="47"/>
      <c r="D40" s="47"/>
      <c r="E40" s="47"/>
      <c r="F40" s="47"/>
      <c r="G40" s="48"/>
      <c r="H40" s="49"/>
    </row>
    <row r="41" spans="1:9" ht="15" customHeight="1">
      <c r="A41" s="43"/>
      <c r="B41" s="44"/>
      <c r="C41" s="44"/>
      <c r="D41" s="44"/>
      <c r="E41" s="44"/>
      <c r="F41" s="44"/>
      <c r="G41" s="45"/>
      <c r="H41" s="46"/>
    </row>
    <row r="42" spans="1:9" ht="15" customHeight="1">
      <c r="A42" s="43"/>
      <c r="B42" s="44"/>
      <c r="C42" s="44"/>
      <c r="D42" s="44"/>
      <c r="E42" s="44"/>
      <c r="F42" s="44"/>
      <c r="G42" s="45"/>
      <c r="H42" s="46"/>
    </row>
    <row r="43" spans="1:9" ht="15" customHeight="1">
      <c r="A43" s="43"/>
      <c r="B43" s="44"/>
      <c r="C43" s="44"/>
      <c r="D43" s="44"/>
      <c r="E43" s="44"/>
      <c r="F43" s="44"/>
      <c r="G43" s="45"/>
      <c r="H43" s="46"/>
    </row>
    <row r="44" spans="1:9" ht="15" customHeight="1">
      <c r="A44" s="43"/>
      <c r="B44" s="44"/>
      <c r="C44" s="44"/>
      <c r="D44" s="44"/>
      <c r="E44" s="44"/>
      <c r="F44" s="44"/>
      <c r="G44" s="45"/>
      <c r="H44" s="46"/>
    </row>
    <row r="45" spans="1:9" ht="15" customHeight="1">
      <c r="A45" s="43"/>
      <c r="B45" s="44"/>
      <c r="C45" s="44"/>
      <c r="D45" s="44"/>
      <c r="E45" s="44"/>
      <c r="F45" s="44"/>
      <c r="G45" s="45"/>
      <c r="H45" s="46"/>
    </row>
    <row r="46" spans="1:9" ht="15" customHeight="1">
      <c r="A46" s="43"/>
      <c r="B46" s="44"/>
      <c r="C46" s="44"/>
      <c r="D46" s="44"/>
      <c r="E46" s="44"/>
      <c r="F46" s="44"/>
      <c r="G46" s="45"/>
      <c r="H46" s="46"/>
    </row>
    <row r="47" spans="1:9" ht="15" customHeight="1">
      <c r="A47" s="43"/>
      <c r="B47" s="44"/>
      <c r="C47" s="44"/>
      <c r="D47" s="44"/>
      <c r="E47" s="44"/>
      <c r="F47" s="44"/>
      <c r="G47" s="45"/>
      <c r="H47" s="46"/>
    </row>
    <row r="48" spans="1:9" ht="15" customHeight="1">
      <c r="A48" s="43"/>
      <c r="B48" s="44"/>
      <c r="C48" s="44"/>
      <c r="D48" s="44"/>
      <c r="E48" s="44"/>
      <c r="F48" s="44"/>
      <c r="G48" s="45"/>
      <c r="H48" s="46"/>
    </row>
    <row r="49" ht="18.75" customHeight="1"/>
  </sheetData>
  <sheetProtection algorithmName="SHA-512" hashValue="q87zuNspEP6iR1lOW42ifk7JnbjrOKrC1q/rgFUndEBdY+Huf1Zzd+QA2nz3GKkwQs71fCuffhJihh9TDdaOqA==" saltValue="C4mcAf8ujH+JFoMm7DWf/w==" spinCount="100000" sheet="1" selectLockedCells="1"/>
  <mergeCells count="44">
    <mergeCell ref="A39:I39"/>
    <mergeCell ref="A32:A38"/>
    <mergeCell ref="D32:I32"/>
    <mergeCell ref="D33:I33"/>
    <mergeCell ref="D34:I34"/>
    <mergeCell ref="D35:I35"/>
    <mergeCell ref="D36:I36"/>
    <mergeCell ref="D37:I37"/>
    <mergeCell ref="D38:I38"/>
    <mergeCell ref="A25:A31"/>
    <mergeCell ref="D25:I25"/>
    <mergeCell ref="D26:I26"/>
    <mergeCell ref="D27:I27"/>
    <mergeCell ref="D28:I28"/>
    <mergeCell ref="D29:I29"/>
    <mergeCell ref="D30:I30"/>
    <mergeCell ref="D31:I31"/>
    <mergeCell ref="A18:A24"/>
    <mergeCell ref="D18:I18"/>
    <mergeCell ref="D19:I19"/>
    <mergeCell ref="D20:I20"/>
    <mergeCell ref="D21:I21"/>
    <mergeCell ref="D22:I22"/>
    <mergeCell ref="D23:I23"/>
    <mergeCell ref="D24:I24"/>
    <mergeCell ref="A11:A17"/>
    <mergeCell ref="D11:I11"/>
    <mergeCell ref="D12:I12"/>
    <mergeCell ref="D13:I13"/>
    <mergeCell ref="D14:I14"/>
    <mergeCell ref="D15:I15"/>
    <mergeCell ref="D16:I16"/>
    <mergeCell ref="D17:I17"/>
    <mergeCell ref="A1:D2"/>
    <mergeCell ref="G1:H3"/>
    <mergeCell ref="I1:I3"/>
    <mergeCell ref="A4:A10"/>
    <mergeCell ref="D4:I4"/>
    <mergeCell ref="D5:I5"/>
    <mergeCell ref="D6:I6"/>
    <mergeCell ref="D7:I7"/>
    <mergeCell ref="D8:I8"/>
    <mergeCell ref="D9:I9"/>
    <mergeCell ref="D10:I10"/>
  </mergeCells>
  <conditionalFormatting sqref="B4:C38">
    <cfRule type="expression" dxfId="13" priority="2">
      <formula>MONTH(B4)=$S$2</formula>
    </cfRule>
    <cfRule type="expression" dxfId="12" priority="3">
      <formula>MONTH(B4)&lt;&gt;$S$2</formula>
    </cfRule>
  </conditionalFormatting>
  <pageMargins left="0.24" right="0.25" top="0.14000000000000001" bottom="0.2" header="0.15" footer="0.17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D61D1FD-141F-45B6-B423-0BF4174E8CB6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B4:I38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DB0BF-20DB-49B0-9DB2-F07DDE658873}">
  <sheetPr>
    <pageSetUpPr fitToPage="1"/>
  </sheetPr>
  <dimension ref="A1:T49"/>
  <sheetViews>
    <sheetView showGridLines="0" workbookViewId="0">
      <pane ySplit="3" topLeftCell="A9" activePane="bottomLeft" state="frozen"/>
      <selection pane="bottomLeft" activeCell="D10" sqref="D10:I10"/>
    </sheetView>
  </sheetViews>
  <sheetFormatPr baseColWidth="10" defaultRowHeight="15"/>
  <cols>
    <col min="1" max="1" width="5.7109375" customWidth="1"/>
    <col min="2" max="2" width="7.85546875" customWidth="1"/>
    <col min="3" max="3" width="9" customWidth="1"/>
    <col min="4" max="8" width="12.7109375" customWidth="1"/>
    <col min="9" max="9" width="12.7109375" bestFit="1" customWidth="1"/>
    <col min="17" max="17" width="11.42578125" customWidth="1"/>
    <col min="18" max="20" width="11.42578125" hidden="1" customWidth="1"/>
    <col min="21" max="21" width="11.42578125" customWidth="1"/>
  </cols>
  <sheetData>
    <row r="1" spans="1:19" ht="15" customHeight="1">
      <c r="A1" s="97"/>
      <c r="B1" s="97"/>
      <c r="C1" s="97"/>
      <c r="D1" s="97"/>
      <c r="G1" s="98" t="str">
        <f>TEXT(DATE(R2,S2,1),"MMMM")</f>
        <v>November</v>
      </c>
      <c r="H1" s="98"/>
      <c r="I1" s="129">
        <f>DATE(R2,S2,1)</f>
        <v>46692</v>
      </c>
      <c r="R1" s="55" t="s">
        <v>0</v>
      </c>
      <c r="S1" s="55" t="s">
        <v>1</v>
      </c>
    </row>
    <row r="2" spans="1:19" ht="15" customHeight="1">
      <c r="A2" s="97"/>
      <c r="B2" s="97"/>
      <c r="C2" s="97"/>
      <c r="D2" s="97"/>
      <c r="E2" s="53"/>
      <c r="F2" s="53"/>
      <c r="G2" s="98"/>
      <c r="H2" s="98"/>
      <c r="I2" s="129"/>
      <c r="R2" s="56">
        <f>JAN!$R$2</f>
        <v>2027</v>
      </c>
      <c r="S2" s="56">
        <v>11</v>
      </c>
    </row>
    <row r="3" spans="1:19" ht="29.25" customHeight="1">
      <c r="A3" s="41" t="s">
        <v>2</v>
      </c>
      <c r="B3" s="42"/>
      <c r="C3" s="42"/>
      <c r="D3" s="42"/>
      <c r="E3" s="54"/>
      <c r="F3" s="54"/>
      <c r="G3" s="128"/>
      <c r="H3" s="128"/>
      <c r="I3" s="130"/>
    </row>
    <row r="4" spans="1:19" ht="21" customHeight="1">
      <c r="A4" s="131">
        <f>WEEKNUM($B$4,21)</f>
        <v>44</v>
      </c>
      <c r="B4" s="64">
        <f>DATE($R$2,$S$2,(1-WEEKDAY(DATE($R$2,$S$2,1),2))+(COLUMN(B3)-1)+(ROW(K1)-1)*7)</f>
        <v>46692</v>
      </c>
      <c r="C4" s="50">
        <f>B4</f>
        <v>46692</v>
      </c>
      <c r="D4" s="106"/>
      <c r="E4" s="106"/>
      <c r="F4" s="106"/>
      <c r="G4" s="106"/>
      <c r="H4" s="106"/>
      <c r="I4" s="106"/>
    </row>
    <row r="5" spans="1:19" ht="21" customHeight="1">
      <c r="A5" s="131"/>
      <c r="B5" s="64">
        <f>DATE($R$2,$S$2,(1-WEEKDAY(DATE($R$2,$S$2,1),2))+(COLUMN(C3)-1)+(ROW(L1)-1)*7)</f>
        <v>46693</v>
      </c>
      <c r="C5" s="50">
        <f t="shared" ref="C5:C38" si="0">B5</f>
        <v>46693</v>
      </c>
      <c r="D5" s="100"/>
      <c r="E5" s="100"/>
      <c r="F5" s="100"/>
      <c r="G5" s="100"/>
      <c r="H5" s="100"/>
      <c r="I5" s="100"/>
    </row>
    <row r="6" spans="1:19" ht="21" customHeight="1">
      <c r="A6" s="131"/>
      <c r="B6" s="64">
        <f>DATE($R$2,$S$2,(1-WEEKDAY(DATE($R$2,$S$2,1),2))+(COLUMN(D3)-1)+(ROW(M1)-1)*7)</f>
        <v>46694</v>
      </c>
      <c r="C6" s="50">
        <f t="shared" si="0"/>
        <v>46694</v>
      </c>
      <c r="D6" s="100"/>
      <c r="E6" s="100"/>
      <c r="F6" s="100"/>
      <c r="G6" s="100"/>
      <c r="H6" s="100"/>
      <c r="I6" s="100"/>
    </row>
    <row r="7" spans="1:19" ht="21" customHeight="1">
      <c r="A7" s="131"/>
      <c r="B7" s="64">
        <f>DATE($R$2,$S$2,(1-WEEKDAY(DATE($R$2,$S$2,1),2))+(COLUMN(E3)-1)+(ROW(N1)-1)*7)</f>
        <v>46695</v>
      </c>
      <c r="C7" s="50">
        <f t="shared" si="0"/>
        <v>46695</v>
      </c>
      <c r="D7" s="100"/>
      <c r="E7" s="100"/>
      <c r="F7" s="100"/>
      <c r="G7" s="100"/>
      <c r="H7" s="100"/>
      <c r="I7" s="100"/>
    </row>
    <row r="8" spans="1:19" ht="21" customHeight="1">
      <c r="A8" s="131"/>
      <c r="B8" s="64">
        <f>DATE($R$2,$S$2,(1-WEEKDAY(DATE($R$2,$S$2,1),2))+(COLUMN(F3)-1)+(ROW(O1)-1)*7)</f>
        <v>46696</v>
      </c>
      <c r="C8" s="50">
        <f t="shared" si="0"/>
        <v>46696</v>
      </c>
      <c r="D8" s="100"/>
      <c r="E8" s="100"/>
      <c r="F8" s="100"/>
      <c r="G8" s="100"/>
      <c r="H8" s="100"/>
      <c r="I8" s="100"/>
    </row>
    <row r="9" spans="1:19" ht="21" customHeight="1">
      <c r="A9" s="131"/>
      <c r="B9" s="65">
        <f>DATE($R$2,$S$2,(1-WEEKDAY(DATE($R$2,$S$2,1),2))+(COLUMN(G3)-1)+(ROW(P1)-1)*7)</f>
        <v>46697</v>
      </c>
      <c r="C9" s="66">
        <f t="shared" si="0"/>
        <v>46697</v>
      </c>
      <c r="D9" s="124"/>
      <c r="E9" s="124"/>
      <c r="F9" s="124"/>
      <c r="G9" s="124"/>
      <c r="H9" s="124"/>
      <c r="I9" s="124"/>
    </row>
    <row r="10" spans="1:19" ht="21" customHeight="1" thickBot="1">
      <c r="A10" s="132"/>
      <c r="B10" s="67">
        <f>DATE($R$2,$S$2,(1-WEEKDAY(DATE($R$2,$S$2,1),2))+(COLUMN(H3)-1)+(ROW(Q1)-1)*7)</f>
        <v>46698</v>
      </c>
      <c r="C10" s="68">
        <f t="shared" si="0"/>
        <v>46698</v>
      </c>
      <c r="D10" s="104"/>
      <c r="E10" s="104"/>
      <c r="F10" s="104"/>
      <c r="G10" s="104"/>
      <c r="H10" s="104"/>
      <c r="I10" s="104"/>
    </row>
    <row r="11" spans="1:19" ht="21" customHeight="1" thickTop="1">
      <c r="A11" s="133">
        <f>WEEKNUM($B$11,21)</f>
        <v>45</v>
      </c>
      <c r="B11" s="60">
        <f>DATE($R$2,$S$2,(1-WEEKDAY(DATE($R$2,$S$2,1),2))+(COLUMN(B4)-1)+(ROW(K2)-1)*7)</f>
        <v>46699</v>
      </c>
      <c r="C11" s="52">
        <f t="shared" si="0"/>
        <v>46699</v>
      </c>
      <c r="D11" s="108"/>
      <c r="E11" s="108"/>
      <c r="F11" s="108"/>
      <c r="G11" s="108"/>
      <c r="H11" s="108"/>
      <c r="I11" s="108"/>
    </row>
    <row r="12" spans="1:19" ht="21" customHeight="1">
      <c r="A12" s="134"/>
      <c r="B12" s="64">
        <f>DATE($R$2,$S$2,(1-WEEKDAY(DATE($R$2,$S$2,1),2))+(COLUMN(C4)-1)+(ROW(L2)-1)*7)</f>
        <v>46700</v>
      </c>
      <c r="C12" s="50">
        <f t="shared" si="0"/>
        <v>46700</v>
      </c>
      <c r="D12" s="100"/>
      <c r="E12" s="100"/>
      <c r="F12" s="100"/>
      <c r="G12" s="100"/>
      <c r="H12" s="100"/>
      <c r="I12" s="100"/>
    </row>
    <row r="13" spans="1:19" ht="21" customHeight="1">
      <c r="A13" s="134"/>
      <c r="B13" s="64">
        <f>DATE($R$2,$S$2,(1-WEEKDAY(DATE($R$2,$S$2,1),2))+(COLUMN(D4)-1)+(ROW(M2)-1)*7)</f>
        <v>46701</v>
      </c>
      <c r="C13" s="50">
        <f t="shared" si="0"/>
        <v>46701</v>
      </c>
      <c r="D13" s="106"/>
      <c r="E13" s="106"/>
      <c r="F13" s="106"/>
      <c r="G13" s="106"/>
      <c r="H13" s="106"/>
      <c r="I13" s="106"/>
    </row>
    <row r="14" spans="1:19" ht="21" customHeight="1">
      <c r="A14" s="134"/>
      <c r="B14" s="64">
        <f>DATE($R$2,$S$2,(1-WEEKDAY(DATE($R$2,$S$2,1),2))+(COLUMN(E4)-1)+(ROW(N2)-1)*7)</f>
        <v>46702</v>
      </c>
      <c r="C14" s="50">
        <f t="shared" si="0"/>
        <v>46702</v>
      </c>
      <c r="D14" s="100"/>
      <c r="E14" s="100"/>
      <c r="F14" s="100"/>
      <c r="G14" s="100"/>
      <c r="H14" s="100"/>
      <c r="I14" s="100"/>
    </row>
    <row r="15" spans="1:19" ht="21" customHeight="1">
      <c r="A15" s="134"/>
      <c r="B15" s="64">
        <f>DATE($R$2,$S$2,(1-WEEKDAY(DATE($R$2,$S$2,1),2))+(COLUMN(F4)-1)+(ROW(O2)-1)*7)</f>
        <v>46703</v>
      </c>
      <c r="C15" s="50">
        <f t="shared" si="0"/>
        <v>46703</v>
      </c>
      <c r="D15" s="100"/>
      <c r="E15" s="100"/>
      <c r="F15" s="100"/>
      <c r="G15" s="100"/>
      <c r="H15" s="100"/>
      <c r="I15" s="100"/>
    </row>
    <row r="16" spans="1:19" ht="21" customHeight="1">
      <c r="A16" s="134"/>
      <c r="B16" s="69">
        <f>DATE($R$2,$S$2,(1-WEEKDAY(DATE($R$2,$S$2,1),2))+(COLUMN(G4)-1)+(ROW(P2)-1)*7)</f>
        <v>46704</v>
      </c>
      <c r="C16" s="70">
        <f t="shared" si="0"/>
        <v>46704</v>
      </c>
      <c r="D16" s="102"/>
      <c r="E16" s="102"/>
      <c r="F16" s="102"/>
      <c r="G16" s="102"/>
      <c r="H16" s="102"/>
      <c r="I16" s="102"/>
    </row>
    <row r="17" spans="1:9" ht="21" customHeight="1" thickBot="1">
      <c r="A17" s="135"/>
      <c r="B17" s="67">
        <f>DATE($R$2,$S$2,(1-WEEKDAY(DATE($R$2,$S$2,1),2))+(COLUMN(H4)-1)+(ROW(Q2)-1)*7)</f>
        <v>46705</v>
      </c>
      <c r="C17" s="68">
        <f t="shared" si="0"/>
        <v>46705</v>
      </c>
      <c r="D17" s="104"/>
      <c r="E17" s="104"/>
      <c r="F17" s="104"/>
      <c r="G17" s="104"/>
      <c r="H17" s="104"/>
      <c r="I17" s="104"/>
    </row>
    <row r="18" spans="1:9" ht="21" customHeight="1" thickTop="1">
      <c r="A18" s="137">
        <f>WEEKNUM($B$18,21)</f>
        <v>46</v>
      </c>
      <c r="B18" s="60">
        <f>DATE($R$2,$S$2,(1-WEEKDAY(DATE($R$2,$S$2,1),2))+(COLUMN(B13)-1)+(ROW(K3)-1)*7)</f>
        <v>46706</v>
      </c>
      <c r="C18" s="52">
        <f t="shared" si="0"/>
        <v>46706</v>
      </c>
      <c r="D18" s="108"/>
      <c r="E18" s="108"/>
      <c r="F18" s="108"/>
      <c r="G18" s="108"/>
      <c r="H18" s="108"/>
      <c r="I18" s="108"/>
    </row>
    <row r="19" spans="1:9" ht="21" customHeight="1">
      <c r="A19" s="131"/>
      <c r="B19" s="64">
        <f>DATE($R$2,$S$2,(1-WEEKDAY(DATE($R$2,$S$2,1),2))+(COLUMN(C13)-1)+(ROW(L3)-1)*7)</f>
        <v>46707</v>
      </c>
      <c r="C19" s="50">
        <f t="shared" si="0"/>
        <v>46707</v>
      </c>
      <c r="D19" s="100"/>
      <c r="E19" s="100"/>
      <c r="F19" s="100"/>
      <c r="G19" s="100"/>
      <c r="H19" s="100"/>
      <c r="I19" s="100"/>
    </row>
    <row r="20" spans="1:9" ht="21" customHeight="1">
      <c r="A20" s="131"/>
      <c r="B20" s="64">
        <f>DATE($R$2,$S$2,(1-WEEKDAY(DATE($R$2,$S$2,1),2))+(COLUMN(D13)-1)+(ROW(M3)-1)*7)</f>
        <v>46708</v>
      </c>
      <c r="C20" s="50">
        <f t="shared" si="0"/>
        <v>46708</v>
      </c>
      <c r="D20" s="100"/>
      <c r="E20" s="100"/>
      <c r="F20" s="100"/>
      <c r="G20" s="100"/>
      <c r="H20" s="100"/>
      <c r="I20" s="100"/>
    </row>
    <row r="21" spans="1:9" ht="21" customHeight="1">
      <c r="A21" s="131"/>
      <c r="B21" s="64">
        <f>DATE($R$2,$S$2,(1-WEEKDAY(DATE($R$2,$S$2,1),2))+(COLUMN(E13)-1)+(ROW(N3)-1)*7)</f>
        <v>46709</v>
      </c>
      <c r="C21" s="50">
        <f t="shared" si="0"/>
        <v>46709</v>
      </c>
      <c r="D21" s="100"/>
      <c r="E21" s="100"/>
      <c r="F21" s="100"/>
      <c r="G21" s="100"/>
      <c r="H21" s="100"/>
      <c r="I21" s="100"/>
    </row>
    <row r="22" spans="1:9" ht="21" customHeight="1">
      <c r="A22" s="131"/>
      <c r="B22" s="64">
        <f>DATE($R$2,$S$2,(1-WEEKDAY(DATE($R$2,$S$2,1),2))+(COLUMN(F13)-1)+(ROW(O3)-1)*7)</f>
        <v>46710</v>
      </c>
      <c r="C22" s="50">
        <f t="shared" si="0"/>
        <v>46710</v>
      </c>
      <c r="D22" s="106"/>
      <c r="E22" s="106"/>
      <c r="F22" s="106"/>
      <c r="G22" s="106"/>
      <c r="H22" s="106"/>
      <c r="I22" s="106"/>
    </row>
    <row r="23" spans="1:9" ht="21" customHeight="1">
      <c r="A23" s="131"/>
      <c r="B23" s="69">
        <f>DATE($R$2,$S$2,(1-WEEKDAY(DATE($R$2,$S$2,1),2))+(COLUMN(G13)-1)+(ROW(P3)-1)*7)</f>
        <v>46711</v>
      </c>
      <c r="C23" s="70">
        <f t="shared" si="0"/>
        <v>46711</v>
      </c>
      <c r="D23" s="102"/>
      <c r="E23" s="102"/>
      <c r="F23" s="102"/>
      <c r="G23" s="102"/>
      <c r="H23" s="102"/>
      <c r="I23" s="102"/>
    </row>
    <row r="24" spans="1:9" ht="21" customHeight="1" thickBot="1">
      <c r="A24" s="132"/>
      <c r="B24" s="67">
        <f>DATE($R$2,$S$2,(1-WEEKDAY(DATE($R$2,$S$2,1),2))+(COLUMN(H13)-1)+(ROW(Q3)-1)*7)</f>
        <v>46712</v>
      </c>
      <c r="C24" s="68">
        <f t="shared" si="0"/>
        <v>46712</v>
      </c>
      <c r="D24" s="104"/>
      <c r="E24" s="104"/>
      <c r="F24" s="104"/>
      <c r="G24" s="104"/>
      <c r="H24" s="104"/>
      <c r="I24" s="104"/>
    </row>
    <row r="25" spans="1:9" ht="21" customHeight="1" thickTop="1">
      <c r="A25" s="133">
        <f>WEEKNUM($B$25,21)</f>
        <v>47</v>
      </c>
      <c r="B25" s="60">
        <f>DATE($R$2,$S$2,(1-WEEKDAY(DATE($R$2,$S$2,1),2))+(COLUMN(B22)-1)+(ROW(K4)-1)*7)</f>
        <v>46713</v>
      </c>
      <c r="C25" s="52">
        <f t="shared" si="0"/>
        <v>46713</v>
      </c>
      <c r="D25" s="108"/>
      <c r="E25" s="108"/>
      <c r="F25" s="108"/>
      <c r="G25" s="108"/>
      <c r="H25" s="108"/>
      <c r="I25" s="108"/>
    </row>
    <row r="26" spans="1:9" ht="21" customHeight="1">
      <c r="A26" s="134"/>
      <c r="B26" s="64">
        <f>DATE($R$2,$S$2,(1-WEEKDAY(DATE($R$2,$S$2,1),2))+(COLUMN(C22)-1)+(ROW(L4)-1)*7)</f>
        <v>46714</v>
      </c>
      <c r="C26" s="50">
        <f t="shared" si="0"/>
        <v>46714</v>
      </c>
      <c r="D26" s="100"/>
      <c r="E26" s="100"/>
      <c r="F26" s="100"/>
      <c r="G26" s="100"/>
      <c r="H26" s="100"/>
      <c r="I26" s="100"/>
    </row>
    <row r="27" spans="1:9" ht="21" customHeight="1">
      <c r="A27" s="134"/>
      <c r="B27" s="64">
        <f>DATE($R$2,$S$2,(1-WEEKDAY(DATE($R$2,$S$2,1),2))+(COLUMN(D22)-1)+(ROW(M4)-1)*7)</f>
        <v>46715</v>
      </c>
      <c r="C27" s="50">
        <f t="shared" si="0"/>
        <v>46715</v>
      </c>
      <c r="D27" s="100"/>
      <c r="E27" s="100"/>
      <c r="F27" s="100"/>
      <c r="G27" s="100"/>
      <c r="H27" s="100"/>
      <c r="I27" s="100"/>
    </row>
    <row r="28" spans="1:9" ht="21" customHeight="1">
      <c r="A28" s="134"/>
      <c r="B28" s="64">
        <f>DATE($R$2,$S$2,(1-WEEKDAY(DATE($R$2,$S$2,1),2))+(COLUMN(E22)-1)+(ROW(N4)-1)*7)</f>
        <v>46716</v>
      </c>
      <c r="C28" s="50">
        <f t="shared" si="0"/>
        <v>46716</v>
      </c>
      <c r="D28" s="100"/>
      <c r="E28" s="100"/>
      <c r="F28" s="100"/>
      <c r="G28" s="100"/>
      <c r="H28" s="100"/>
      <c r="I28" s="100"/>
    </row>
    <row r="29" spans="1:9" ht="21" customHeight="1">
      <c r="A29" s="134"/>
      <c r="B29" s="64">
        <f>DATE($R$2,$S$2,(1-WEEKDAY(DATE($R$2,$S$2,1),2))+(COLUMN(F22)-1)+(ROW(O4)-1)*7)</f>
        <v>46717</v>
      </c>
      <c r="C29" s="50">
        <f t="shared" si="0"/>
        <v>46717</v>
      </c>
      <c r="D29" s="100"/>
      <c r="E29" s="100"/>
      <c r="F29" s="100"/>
      <c r="G29" s="100"/>
      <c r="H29" s="100"/>
      <c r="I29" s="100"/>
    </row>
    <row r="30" spans="1:9" ht="21" customHeight="1">
      <c r="A30" s="134"/>
      <c r="B30" s="69">
        <f>DATE($R$2,$S$2,(1-WEEKDAY(DATE($R$2,$S$2,1),2))+(COLUMN(G22)-1)+(ROW(P4)-1)*7)</f>
        <v>46718</v>
      </c>
      <c r="C30" s="70">
        <f t="shared" si="0"/>
        <v>46718</v>
      </c>
      <c r="D30" s="102"/>
      <c r="E30" s="102"/>
      <c r="F30" s="102"/>
      <c r="G30" s="102"/>
      <c r="H30" s="102"/>
      <c r="I30" s="102"/>
    </row>
    <row r="31" spans="1:9" ht="21" customHeight="1" thickBot="1">
      <c r="A31" s="135"/>
      <c r="B31" s="67">
        <f>DATE($R$2,$S$2,(1-WEEKDAY(DATE($R$2,$S$2,1),2))+(COLUMN(H22)-1)+(ROW(Q4)-1)*7)</f>
        <v>46719</v>
      </c>
      <c r="C31" s="68">
        <f t="shared" si="0"/>
        <v>46719</v>
      </c>
      <c r="D31" s="119"/>
      <c r="E31" s="119"/>
      <c r="F31" s="119"/>
      <c r="G31" s="119"/>
      <c r="H31" s="119"/>
      <c r="I31" s="119"/>
    </row>
    <row r="32" spans="1:9" ht="21" customHeight="1" thickTop="1">
      <c r="A32" s="137">
        <f>WEEKNUM($B$32,21)</f>
        <v>48</v>
      </c>
      <c r="B32" s="60">
        <f>DATE($R$2,$S$2,(1-WEEKDAY(DATE($R$2,$S$2,1),2))+(COLUMN(B31)-1)+(ROW(K5)-1)*7)</f>
        <v>46720</v>
      </c>
      <c r="C32" s="52">
        <f t="shared" si="0"/>
        <v>46720</v>
      </c>
      <c r="D32" s="108"/>
      <c r="E32" s="108"/>
      <c r="F32" s="108"/>
      <c r="G32" s="108"/>
      <c r="H32" s="108"/>
      <c r="I32" s="108"/>
    </row>
    <row r="33" spans="1:9" ht="21" customHeight="1">
      <c r="A33" s="131"/>
      <c r="B33" s="64">
        <f>DATE($R$2,$S$2,(1-WEEKDAY(DATE($R$2,$S$2,1),2))+(COLUMN(C31)-1)+(ROW(L5)-1)*7)</f>
        <v>46721</v>
      </c>
      <c r="C33" s="50">
        <f t="shared" si="0"/>
        <v>46721</v>
      </c>
      <c r="D33" s="100"/>
      <c r="E33" s="100"/>
      <c r="F33" s="100"/>
      <c r="G33" s="100"/>
      <c r="H33" s="100"/>
      <c r="I33" s="100"/>
    </row>
    <row r="34" spans="1:9" ht="21" hidden="1" customHeight="1">
      <c r="A34" s="131"/>
      <c r="B34" s="64">
        <f>DATE($R$2,$S$2,(1-WEEKDAY(DATE($R$2,$S$2,1),2))+(COLUMN(D31)-1)+(ROW(M5)-1)*7)</f>
        <v>46722</v>
      </c>
      <c r="C34" s="50">
        <f t="shared" si="0"/>
        <v>46722</v>
      </c>
      <c r="D34" s="100"/>
      <c r="E34" s="100"/>
      <c r="F34" s="100"/>
      <c r="G34" s="100"/>
      <c r="H34" s="100"/>
      <c r="I34" s="100"/>
    </row>
    <row r="35" spans="1:9" ht="21" hidden="1" customHeight="1">
      <c r="A35" s="131"/>
      <c r="B35" s="64">
        <f>DATE($R$2,$S$2,(1-WEEKDAY(DATE($R$2,$S$2,1),2))+(COLUMN(E31)-1)+(ROW(N5)-1)*7)</f>
        <v>46723</v>
      </c>
      <c r="C35" s="50">
        <f t="shared" si="0"/>
        <v>46723</v>
      </c>
      <c r="D35" s="100"/>
      <c r="E35" s="100"/>
      <c r="F35" s="100"/>
      <c r="G35" s="100"/>
      <c r="H35" s="100"/>
      <c r="I35" s="100"/>
    </row>
    <row r="36" spans="1:9" ht="21" hidden="1" customHeight="1">
      <c r="A36" s="131"/>
      <c r="B36" s="64">
        <f>DATE($R$2,$S$2,(1-WEEKDAY(DATE($R$2,$S$2,1),2))+(COLUMN(F31)-1)+(ROW(O5)-1)*7)</f>
        <v>46724</v>
      </c>
      <c r="C36" s="50">
        <f t="shared" si="0"/>
        <v>46724</v>
      </c>
      <c r="D36" s="100"/>
      <c r="E36" s="100"/>
      <c r="F36" s="100"/>
      <c r="G36" s="100"/>
      <c r="H36" s="100"/>
      <c r="I36" s="100"/>
    </row>
    <row r="37" spans="1:9" ht="21" hidden="1" customHeight="1">
      <c r="A37" s="131"/>
      <c r="B37" s="69">
        <f>DATE($R$2,$S$2,(1-WEEKDAY(DATE($R$2,$S$2,1),2))+(COLUMN(G31)-1)+(ROW(P5)-1)*7)</f>
        <v>46725</v>
      </c>
      <c r="C37" s="70">
        <f t="shared" si="0"/>
        <v>46725</v>
      </c>
      <c r="D37" s="102"/>
      <c r="E37" s="102"/>
      <c r="F37" s="102"/>
      <c r="G37" s="102"/>
      <c r="H37" s="102"/>
      <c r="I37" s="102"/>
    </row>
    <row r="38" spans="1:9" ht="21" hidden="1" customHeight="1" thickBot="1">
      <c r="A38" s="138"/>
      <c r="B38" s="95">
        <f>DATE($R$2,$S$2,(1-WEEKDAY(DATE($R$2,$S$2,1),2))+(COLUMN(H31)-1)+(ROW(Q5)-1)*7)</f>
        <v>46726</v>
      </c>
      <c r="C38" s="96">
        <f t="shared" si="0"/>
        <v>46726</v>
      </c>
      <c r="D38" s="152"/>
      <c r="E38" s="152"/>
      <c r="F38" s="152"/>
      <c r="G38" s="152"/>
      <c r="H38" s="152"/>
      <c r="I38" s="152"/>
    </row>
    <row r="39" spans="1:9" ht="21" hidden="1" customHeight="1" thickTop="1">
      <c r="A39" s="137">
        <f>WEEKNUM($B$39,21)</f>
        <v>49</v>
      </c>
      <c r="B39" s="60">
        <f>DATE($R$2,$S$2,(1-WEEKDAY(DATE($R$2,$S$2,1),2))+(COLUMN(I31)-1)+(ROW(R5)-1)*7)</f>
        <v>46727</v>
      </c>
      <c r="C39" s="52">
        <f t="shared" ref="C39:C45" si="1">B39</f>
        <v>46727</v>
      </c>
      <c r="D39" s="108"/>
      <c r="E39" s="108"/>
      <c r="F39" s="108"/>
      <c r="G39" s="108"/>
      <c r="H39" s="108"/>
      <c r="I39" s="108"/>
    </row>
    <row r="40" spans="1:9" ht="21" hidden="1" customHeight="1">
      <c r="A40" s="131"/>
      <c r="B40" s="60">
        <f>DATE($R$2,$S$2,(1-WEEKDAY(DATE($R$2,$S$2,1),2))+(COLUMN(J31)-1)+(ROW(S5)-1)*7)</f>
        <v>46728</v>
      </c>
      <c r="C40" s="50">
        <f t="shared" si="1"/>
        <v>46728</v>
      </c>
      <c r="D40" s="100"/>
      <c r="E40" s="100"/>
      <c r="F40" s="100"/>
      <c r="G40" s="100"/>
      <c r="H40" s="100"/>
      <c r="I40" s="100"/>
    </row>
    <row r="41" spans="1:9" ht="21" hidden="1" customHeight="1">
      <c r="A41" s="131"/>
      <c r="B41" s="60">
        <f>DATE($R$2,$S$2,(1-WEEKDAY(DATE($R$2,$S$2,1),2))+(COLUMN(K31)-1)+(ROW(T5)-1)*7)</f>
        <v>46729</v>
      </c>
      <c r="C41" s="50">
        <f t="shared" si="1"/>
        <v>46729</v>
      </c>
      <c r="D41" s="100"/>
      <c r="E41" s="100"/>
      <c r="F41" s="100"/>
      <c r="G41" s="100"/>
      <c r="H41" s="100"/>
      <c r="I41" s="100"/>
    </row>
    <row r="42" spans="1:9" ht="21" hidden="1" customHeight="1">
      <c r="A42" s="131"/>
      <c r="B42" s="60">
        <f>DATE($R$2,$S$2,(1-WEEKDAY(DATE($R$2,$S$2,1),2))+(COLUMN(L31)-1)+(ROW(U5)-1)*7)</f>
        <v>46730</v>
      </c>
      <c r="C42" s="50">
        <f t="shared" si="1"/>
        <v>46730</v>
      </c>
      <c r="D42" s="100"/>
      <c r="E42" s="100"/>
      <c r="F42" s="100"/>
      <c r="G42" s="100"/>
      <c r="H42" s="100"/>
      <c r="I42" s="100"/>
    </row>
    <row r="43" spans="1:9" ht="21" hidden="1" customHeight="1">
      <c r="A43" s="131"/>
      <c r="B43" s="60">
        <f>DATE($R$2,$S$2,(1-WEEKDAY(DATE($R$2,$S$2,1),2))+(COLUMN(M31)-1)+(ROW(V5)-1)*7)</f>
        <v>46731</v>
      </c>
      <c r="C43" s="50">
        <f t="shared" si="1"/>
        <v>46731</v>
      </c>
      <c r="D43" s="100"/>
      <c r="E43" s="100"/>
      <c r="F43" s="100"/>
      <c r="G43" s="100"/>
      <c r="H43" s="100"/>
      <c r="I43" s="100"/>
    </row>
    <row r="44" spans="1:9" ht="21" hidden="1" customHeight="1">
      <c r="A44" s="131"/>
      <c r="B44" s="60">
        <f>DATE($R$2,$S$2,(1-WEEKDAY(DATE($R$2,$S$2,1),2))+(COLUMN(N31)-1)+(ROW(X5)-1)*7)</f>
        <v>46732</v>
      </c>
      <c r="C44" s="70">
        <f t="shared" si="1"/>
        <v>46732</v>
      </c>
      <c r="D44" s="102"/>
      <c r="E44" s="102"/>
      <c r="F44" s="102"/>
      <c r="G44" s="102"/>
      <c r="H44" s="102"/>
      <c r="I44" s="102"/>
    </row>
    <row r="45" spans="1:9" ht="21" hidden="1" customHeight="1">
      <c r="A45" s="138"/>
      <c r="B45" s="60">
        <f>DATE($R$2,$S$2,(1-WEEKDAY(DATE($R$2,$S$2,1),2))+(COLUMN(O31)-1)+(ROW(Y5)-1)*7)</f>
        <v>46733</v>
      </c>
      <c r="C45" s="73">
        <f t="shared" si="1"/>
        <v>46733</v>
      </c>
      <c r="D45" s="117"/>
      <c r="E45" s="117"/>
      <c r="F45" s="117"/>
      <c r="G45" s="117"/>
      <c r="H45" s="117"/>
      <c r="I45" s="117"/>
    </row>
    <row r="46" spans="1:9" ht="15" customHeight="1">
      <c r="A46" s="43"/>
      <c r="B46" s="44"/>
      <c r="C46" s="44"/>
      <c r="D46" s="44"/>
      <c r="E46" s="44"/>
      <c r="F46" s="44"/>
      <c r="G46" s="45"/>
      <c r="H46" s="46"/>
    </row>
    <row r="47" spans="1:9" ht="15" customHeight="1">
      <c r="A47" s="43"/>
      <c r="B47" s="44"/>
      <c r="C47" s="44"/>
      <c r="D47" s="44"/>
      <c r="E47" s="44"/>
      <c r="F47" s="44"/>
      <c r="G47" s="45"/>
      <c r="H47" s="46"/>
    </row>
    <row r="48" spans="1:9" ht="15" customHeight="1">
      <c r="A48" s="43"/>
      <c r="B48" s="44"/>
      <c r="C48" s="44"/>
      <c r="D48" s="44"/>
      <c r="E48" s="44"/>
      <c r="F48" s="44"/>
      <c r="G48" s="45"/>
      <c r="H48" s="46"/>
    </row>
    <row r="49" ht="18.75" customHeight="1"/>
  </sheetData>
  <sheetProtection algorithmName="SHA-512" hashValue="GFdUtsiGp3uP27/k4N6tEQOeCqbF3JPTJm9HhKhot+XqPvP4UgtpJyKb5soOgzSaUtx73EqFFyLL4Fiwpx1EIw==" saltValue="uN4FrETDGb8ZjNWXiOUSAQ==" spinCount="100000" sheet="1" selectLockedCells="1"/>
  <mergeCells count="51">
    <mergeCell ref="A39:A45"/>
    <mergeCell ref="D39:I39"/>
    <mergeCell ref="D40:I40"/>
    <mergeCell ref="D41:I41"/>
    <mergeCell ref="D42:I42"/>
    <mergeCell ref="D43:I43"/>
    <mergeCell ref="D44:I44"/>
    <mergeCell ref="A32:A38"/>
    <mergeCell ref="D32:I32"/>
    <mergeCell ref="D33:I33"/>
    <mergeCell ref="D34:I34"/>
    <mergeCell ref="D35:I35"/>
    <mergeCell ref="D36:I36"/>
    <mergeCell ref="D37:I37"/>
    <mergeCell ref="D38:I38"/>
    <mergeCell ref="A25:A31"/>
    <mergeCell ref="D25:I25"/>
    <mergeCell ref="D26:I26"/>
    <mergeCell ref="D27:I27"/>
    <mergeCell ref="D28:I28"/>
    <mergeCell ref="D29:I29"/>
    <mergeCell ref="D30:I30"/>
    <mergeCell ref="D31:I31"/>
    <mergeCell ref="D14:I14"/>
    <mergeCell ref="D15:I15"/>
    <mergeCell ref="D16:I16"/>
    <mergeCell ref="D17:I17"/>
    <mergeCell ref="A18:A24"/>
    <mergeCell ref="D18:I18"/>
    <mergeCell ref="D19:I19"/>
    <mergeCell ref="D20:I20"/>
    <mergeCell ref="D21:I21"/>
    <mergeCell ref="D22:I22"/>
    <mergeCell ref="D23:I23"/>
    <mergeCell ref="D24:I24"/>
    <mergeCell ref="D45:I45"/>
    <mergeCell ref="A1:D2"/>
    <mergeCell ref="G1:H3"/>
    <mergeCell ref="I1:I3"/>
    <mergeCell ref="A4:A10"/>
    <mergeCell ref="D4:I4"/>
    <mergeCell ref="D5:I5"/>
    <mergeCell ref="D6:I6"/>
    <mergeCell ref="D7:I7"/>
    <mergeCell ref="D8:I8"/>
    <mergeCell ref="D9:I9"/>
    <mergeCell ref="D10:I10"/>
    <mergeCell ref="A11:A17"/>
    <mergeCell ref="D11:I11"/>
    <mergeCell ref="D12:I12"/>
    <mergeCell ref="D13:I13"/>
  </mergeCells>
  <conditionalFormatting sqref="B4:C45">
    <cfRule type="expression" dxfId="10" priority="2">
      <formula>MONTH(B4)=$S$2</formula>
    </cfRule>
    <cfRule type="expression" dxfId="9" priority="3">
      <formula>MONTH(B4)&lt;&gt;$S$2</formula>
    </cfRule>
  </conditionalFormatting>
  <pageMargins left="0.2" right="0.25" top="0.16" bottom="0.2" header="0.19" footer="0.17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C4B86B64-2E53-4E5E-B96F-1AB34D54D8E7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B4:I45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86E6E-C424-46FF-B3AA-F79BF5847DC9}">
  <sheetPr>
    <pageSetUpPr fitToPage="1"/>
  </sheetPr>
  <dimension ref="A1:T51"/>
  <sheetViews>
    <sheetView showGridLines="0" workbookViewId="0">
      <pane ySplit="3" topLeftCell="A5" activePane="bottomLeft" state="frozen"/>
      <selection pane="bottomLeft" activeCell="D5" sqref="D5:I5"/>
    </sheetView>
  </sheetViews>
  <sheetFormatPr baseColWidth="10" defaultRowHeight="15"/>
  <cols>
    <col min="1" max="1" width="5.7109375" customWidth="1"/>
    <col min="2" max="2" width="7.85546875" customWidth="1"/>
    <col min="3" max="3" width="9" customWidth="1"/>
    <col min="4" max="8" width="12.7109375" customWidth="1"/>
    <col min="9" max="9" width="12.7109375" bestFit="1" customWidth="1"/>
    <col min="17" max="17" width="11.42578125" customWidth="1"/>
    <col min="18" max="20" width="11.42578125" hidden="1" customWidth="1"/>
    <col min="21" max="21" width="11.42578125" customWidth="1"/>
  </cols>
  <sheetData>
    <row r="1" spans="1:19" ht="15" customHeight="1">
      <c r="A1" s="97"/>
      <c r="B1" s="97"/>
      <c r="C1" s="97"/>
      <c r="D1" s="97"/>
      <c r="G1" s="98" t="str">
        <f>TEXT(DATE(R2,S2,1),"MMMM")</f>
        <v>Dezember</v>
      </c>
      <c r="H1" s="98"/>
      <c r="I1" s="129">
        <f>DATE(R2,S2,1)</f>
        <v>46722</v>
      </c>
      <c r="R1" s="55" t="s">
        <v>0</v>
      </c>
      <c r="S1" s="55" t="s">
        <v>1</v>
      </c>
    </row>
    <row r="2" spans="1:19" ht="15" customHeight="1">
      <c r="A2" s="97"/>
      <c r="B2" s="97"/>
      <c r="C2" s="97"/>
      <c r="D2" s="97"/>
      <c r="E2" s="53"/>
      <c r="F2" s="53"/>
      <c r="G2" s="98"/>
      <c r="H2" s="98"/>
      <c r="I2" s="129"/>
      <c r="R2" s="56">
        <f>JAN!$R$2</f>
        <v>2027</v>
      </c>
      <c r="S2" s="56">
        <v>12</v>
      </c>
    </row>
    <row r="3" spans="1:19" ht="29.25" customHeight="1">
      <c r="A3" s="61" t="s">
        <v>2</v>
      </c>
      <c r="B3" s="62"/>
      <c r="C3" s="62"/>
      <c r="D3" s="62"/>
      <c r="E3" s="63"/>
      <c r="F3" s="63"/>
      <c r="G3" s="155"/>
      <c r="H3" s="155"/>
      <c r="I3" s="156"/>
    </row>
    <row r="4" spans="1:19" ht="21" hidden="1" customHeight="1">
      <c r="A4" s="157">
        <f>WEEKNUM($B$4,21)</f>
        <v>48</v>
      </c>
      <c r="B4" s="60">
        <f>DATE($R$2,$S$2,(1-WEEKDAY(DATE($R$2,$S$2,1),2))+(COLUMN(B3)-1)+(ROW(K1)-1)*7)</f>
        <v>46720</v>
      </c>
      <c r="C4" s="52">
        <f>B4</f>
        <v>46720</v>
      </c>
      <c r="D4" s="158"/>
      <c r="E4" s="158"/>
      <c r="F4" s="158"/>
      <c r="G4" s="158"/>
      <c r="H4" s="158"/>
      <c r="I4" s="158"/>
    </row>
    <row r="5" spans="1:19" ht="21" hidden="1" customHeight="1">
      <c r="A5" s="131"/>
      <c r="B5" s="51">
        <f>DATE($R$2,$S$2,(1-WEEKDAY(DATE($R$2,$S$2,1),2))+(COLUMN(C3)-1)+(ROW(L1)-1)*7)</f>
        <v>46721</v>
      </c>
      <c r="C5" s="50">
        <f t="shared" ref="C5:C40" si="0">B5</f>
        <v>46721</v>
      </c>
      <c r="D5" s="100"/>
      <c r="E5" s="100"/>
      <c r="F5" s="100"/>
      <c r="G5" s="100"/>
      <c r="H5" s="100"/>
      <c r="I5" s="100"/>
    </row>
    <row r="6" spans="1:19" ht="21" customHeight="1">
      <c r="A6" s="131"/>
      <c r="B6" s="51">
        <f>DATE($R$2,$S$2,(1-WEEKDAY(DATE($R$2,$S$2,1),2))+(COLUMN(D3)-1)+(ROW(M1)-1)*7)</f>
        <v>46722</v>
      </c>
      <c r="C6" s="50">
        <f t="shared" si="0"/>
        <v>46722</v>
      </c>
      <c r="D6" s="100"/>
      <c r="E6" s="100"/>
      <c r="F6" s="100"/>
      <c r="G6" s="100"/>
      <c r="H6" s="100"/>
      <c r="I6" s="100"/>
    </row>
    <row r="7" spans="1:19" ht="21" customHeight="1">
      <c r="A7" s="131"/>
      <c r="B7" s="64">
        <f>DATE($R$2,$S$2,(1-WEEKDAY(DATE($R$2,$S$2,1),2))+(COLUMN(E3)-1)+(ROW(N1)-1)*7)</f>
        <v>46723</v>
      </c>
      <c r="C7" s="50">
        <f t="shared" si="0"/>
        <v>46723</v>
      </c>
      <c r="D7" s="100"/>
      <c r="E7" s="100"/>
      <c r="F7" s="100"/>
      <c r="G7" s="100"/>
      <c r="H7" s="100"/>
      <c r="I7" s="100"/>
    </row>
    <row r="8" spans="1:19" ht="21" customHeight="1">
      <c r="A8" s="131"/>
      <c r="B8" s="64">
        <f>DATE($R$2,$S$2,(1-WEEKDAY(DATE($R$2,$S$2,1),2))+(COLUMN(F3)-1)+(ROW(O1)-1)*7)</f>
        <v>46724</v>
      </c>
      <c r="C8" s="50">
        <f t="shared" si="0"/>
        <v>46724</v>
      </c>
      <c r="D8" s="100"/>
      <c r="E8" s="100"/>
      <c r="F8" s="100"/>
      <c r="G8" s="100"/>
      <c r="H8" s="100"/>
      <c r="I8" s="100"/>
    </row>
    <row r="9" spans="1:19" ht="21" customHeight="1">
      <c r="A9" s="131"/>
      <c r="B9" s="65">
        <f>DATE($R$2,$S$2,(1-WEEKDAY(DATE($R$2,$S$2,1),2))+(COLUMN(G3)-1)+(ROW(P1)-1)*7)</f>
        <v>46725</v>
      </c>
      <c r="C9" s="66">
        <f t="shared" si="0"/>
        <v>46725</v>
      </c>
      <c r="D9" s="124"/>
      <c r="E9" s="124"/>
      <c r="F9" s="124"/>
      <c r="G9" s="124"/>
      <c r="H9" s="124"/>
      <c r="I9" s="124"/>
    </row>
    <row r="10" spans="1:19" ht="21" customHeight="1" thickBot="1">
      <c r="A10" s="132"/>
      <c r="B10" s="67">
        <f>DATE($R$2,$S$2,(1-WEEKDAY(DATE($R$2,$S$2,1),2))+(COLUMN(H3)-1)+(ROW(Q1)-1)*7)</f>
        <v>46726</v>
      </c>
      <c r="C10" s="68">
        <f t="shared" si="0"/>
        <v>46726</v>
      </c>
      <c r="D10" s="104"/>
      <c r="E10" s="104"/>
      <c r="F10" s="104"/>
      <c r="G10" s="104"/>
      <c r="H10" s="104"/>
      <c r="I10" s="104"/>
    </row>
    <row r="11" spans="1:19" ht="21" customHeight="1" thickTop="1">
      <c r="A11" s="133">
        <f>WEEKNUM($B$11,21)</f>
        <v>49</v>
      </c>
      <c r="B11" s="60">
        <f>DATE($R$2,$S$2,(1-WEEKDAY(DATE($R$2,$S$2,1),2))+(COLUMN(B4)-1)+(ROW(K2)-1)*7)</f>
        <v>46727</v>
      </c>
      <c r="C11" s="52">
        <f t="shared" si="0"/>
        <v>46727</v>
      </c>
      <c r="D11" s="108"/>
      <c r="E11" s="108"/>
      <c r="F11" s="108"/>
      <c r="G11" s="108"/>
      <c r="H11" s="108"/>
      <c r="I11" s="108"/>
    </row>
    <row r="12" spans="1:19" ht="21" customHeight="1">
      <c r="A12" s="134"/>
      <c r="B12" s="64">
        <f>DATE($R$2,$S$2,(1-WEEKDAY(DATE($R$2,$S$2,1),2))+(COLUMN(C4)-1)+(ROW(L2)-1)*7)</f>
        <v>46728</v>
      </c>
      <c r="C12" s="50">
        <f t="shared" si="0"/>
        <v>46728</v>
      </c>
      <c r="D12" s="100"/>
      <c r="E12" s="100"/>
      <c r="F12" s="100"/>
      <c r="G12" s="100"/>
      <c r="H12" s="100"/>
      <c r="I12" s="100"/>
    </row>
    <row r="13" spans="1:19" ht="21" customHeight="1">
      <c r="A13" s="134"/>
      <c r="B13" s="64">
        <f>DATE($R$2,$S$2,(1-WEEKDAY(DATE($R$2,$S$2,1),2))+(COLUMN(D4)-1)+(ROW(M2)-1)*7)</f>
        <v>46729</v>
      </c>
      <c r="C13" s="50">
        <f t="shared" si="0"/>
        <v>46729</v>
      </c>
      <c r="D13" s="106"/>
      <c r="E13" s="106"/>
      <c r="F13" s="106"/>
      <c r="G13" s="106"/>
      <c r="H13" s="106"/>
      <c r="I13" s="106"/>
    </row>
    <row r="14" spans="1:19" ht="21" customHeight="1">
      <c r="A14" s="134"/>
      <c r="B14" s="64">
        <f>DATE($R$2,$S$2,(1-WEEKDAY(DATE($R$2,$S$2,1),2))+(COLUMN(E4)-1)+(ROW(N2)-1)*7)</f>
        <v>46730</v>
      </c>
      <c r="C14" s="50">
        <f t="shared" si="0"/>
        <v>46730</v>
      </c>
      <c r="D14" s="100"/>
      <c r="E14" s="100"/>
      <c r="F14" s="100"/>
      <c r="G14" s="100"/>
      <c r="H14" s="100"/>
      <c r="I14" s="100"/>
    </row>
    <row r="15" spans="1:19" ht="21" customHeight="1">
      <c r="A15" s="134"/>
      <c r="B15" s="64">
        <f>DATE($R$2,$S$2,(1-WEEKDAY(DATE($R$2,$S$2,1),2))+(COLUMN(F4)-1)+(ROW(O2)-1)*7)</f>
        <v>46731</v>
      </c>
      <c r="C15" s="50">
        <f t="shared" si="0"/>
        <v>46731</v>
      </c>
      <c r="D15" s="100"/>
      <c r="E15" s="100"/>
      <c r="F15" s="100"/>
      <c r="G15" s="100"/>
      <c r="H15" s="100"/>
      <c r="I15" s="100"/>
    </row>
    <row r="16" spans="1:19" ht="21" customHeight="1">
      <c r="A16" s="134"/>
      <c r="B16" s="69">
        <f>DATE($R$2,$S$2,(1-WEEKDAY(DATE($R$2,$S$2,1),2))+(COLUMN(G4)-1)+(ROW(P2)-1)*7)</f>
        <v>46732</v>
      </c>
      <c r="C16" s="70">
        <f t="shared" si="0"/>
        <v>46732</v>
      </c>
      <c r="D16" s="102"/>
      <c r="E16" s="102"/>
      <c r="F16" s="102"/>
      <c r="G16" s="102"/>
      <c r="H16" s="102"/>
      <c r="I16" s="102"/>
    </row>
    <row r="17" spans="1:9" ht="21" customHeight="1" thickBot="1">
      <c r="A17" s="135"/>
      <c r="B17" s="67">
        <f>DATE($R$2,$S$2,(1-WEEKDAY(DATE($R$2,$S$2,1),2))+(COLUMN(H4)-1)+(ROW(Q2)-1)*7)</f>
        <v>46733</v>
      </c>
      <c r="C17" s="68">
        <f t="shared" si="0"/>
        <v>46733</v>
      </c>
      <c r="D17" s="104"/>
      <c r="E17" s="104"/>
      <c r="F17" s="104"/>
      <c r="G17" s="104"/>
      <c r="H17" s="104"/>
      <c r="I17" s="104"/>
    </row>
    <row r="18" spans="1:9" ht="21" customHeight="1" thickTop="1">
      <c r="A18" s="137">
        <f>WEEKNUM($B$18,21)</f>
        <v>50</v>
      </c>
      <c r="B18" s="60">
        <f>DATE($R$2,$S$2,(1-WEEKDAY(DATE($R$2,$S$2,1),2))+(COLUMN(B13)-1)+(ROW(K3)-1)*7)</f>
        <v>46734</v>
      </c>
      <c r="C18" s="52">
        <f t="shared" si="0"/>
        <v>46734</v>
      </c>
      <c r="D18" s="108"/>
      <c r="E18" s="108"/>
      <c r="F18" s="108"/>
      <c r="G18" s="108"/>
      <c r="H18" s="108"/>
      <c r="I18" s="108"/>
    </row>
    <row r="19" spans="1:9" ht="21" customHeight="1">
      <c r="A19" s="131"/>
      <c r="B19" s="64">
        <f>DATE($R$2,$S$2,(1-WEEKDAY(DATE($R$2,$S$2,1),2))+(COLUMN(C13)-1)+(ROW(L3)-1)*7)</f>
        <v>46735</v>
      </c>
      <c r="C19" s="50">
        <f t="shared" si="0"/>
        <v>46735</v>
      </c>
      <c r="D19" s="100"/>
      <c r="E19" s="100"/>
      <c r="F19" s="100"/>
      <c r="G19" s="100"/>
      <c r="H19" s="100"/>
      <c r="I19" s="100"/>
    </row>
    <row r="20" spans="1:9" ht="21" customHeight="1">
      <c r="A20" s="131"/>
      <c r="B20" s="64">
        <f>DATE($R$2,$S$2,(1-WEEKDAY(DATE($R$2,$S$2,1),2))+(COLUMN(D13)-1)+(ROW(M3)-1)*7)</f>
        <v>46736</v>
      </c>
      <c r="C20" s="50">
        <f t="shared" si="0"/>
        <v>46736</v>
      </c>
      <c r="D20" s="100"/>
      <c r="E20" s="100"/>
      <c r="F20" s="100"/>
      <c r="G20" s="100"/>
      <c r="H20" s="100"/>
      <c r="I20" s="100"/>
    </row>
    <row r="21" spans="1:9" ht="21" customHeight="1">
      <c r="A21" s="131"/>
      <c r="B21" s="64">
        <f>DATE($R$2,$S$2,(1-WEEKDAY(DATE($R$2,$S$2,1),2))+(COLUMN(E13)-1)+(ROW(N3)-1)*7)</f>
        <v>46737</v>
      </c>
      <c r="C21" s="50">
        <f t="shared" si="0"/>
        <v>46737</v>
      </c>
      <c r="D21" s="100"/>
      <c r="E21" s="100"/>
      <c r="F21" s="100"/>
      <c r="G21" s="100"/>
      <c r="H21" s="100"/>
      <c r="I21" s="100"/>
    </row>
    <row r="22" spans="1:9" ht="21" customHeight="1">
      <c r="A22" s="131"/>
      <c r="B22" s="64">
        <f>DATE($R$2,$S$2,(1-WEEKDAY(DATE($R$2,$S$2,1),2))+(COLUMN(F13)-1)+(ROW(O3)-1)*7)</f>
        <v>46738</v>
      </c>
      <c r="C22" s="50">
        <f t="shared" si="0"/>
        <v>46738</v>
      </c>
      <c r="D22" s="106"/>
      <c r="E22" s="106"/>
      <c r="F22" s="106"/>
      <c r="G22" s="106"/>
      <c r="H22" s="106"/>
      <c r="I22" s="106"/>
    </row>
    <row r="23" spans="1:9" ht="21" customHeight="1">
      <c r="A23" s="131"/>
      <c r="B23" s="69">
        <f>DATE($R$2,$S$2,(1-WEEKDAY(DATE($R$2,$S$2,1),2))+(COLUMN(G13)-1)+(ROW(P3)-1)*7)</f>
        <v>46739</v>
      </c>
      <c r="C23" s="70">
        <f t="shared" si="0"/>
        <v>46739</v>
      </c>
      <c r="D23" s="102"/>
      <c r="E23" s="102"/>
      <c r="F23" s="102"/>
      <c r="G23" s="102"/>
      <c r="H23" s="102"/>
      <c r="I23" s="102"/>
    </row>
    <row r="24" spans="1:9" ht="21" customHeight="1" thickBot="1">
      <c r="A24" s="132"/>
      <c r="B24" s="67">
        <f>DATE($R$2,$S$2,(1-WEEKDAY(DATE($R$2,$S$2,1),2))+(COLUMN(H13)-1)+(ROW(Q3)-1)*7)</f>
        <v>46740</v>
      </c>
      <c r="C24" s="68">
        <f t="shared" si="0"/>
        <v>46740</v>
      </c>
      <c r="D24" s="104"/>
      <c r="E24" s="104"/>
      <c r="F24" s="104"/>
      <c r="G24" s="104"/>
      <c r="H24" s="104"/>
      <c r="I24" s="104"/>
    </row>
    <row r="25" spans="1:9" ht="21" customHeight="1" thickTop="1">
      <c r="A25" s="133">
        <f>WEEKNUM($B$25,21)</f>
        <v>51</v>
      </c>
      <c r="B25" s="60">
        <f>DATE($R$2,$S$2,(1-WEEKDAY(DATE($R$2,$S$2,1),2))+(COLUMN(B22)-1)+(ROW(K4)-1)*7)</f>
        <v>46741</v>
      </c>
      <c r="C25" s="52">
        <f t="shared" si="0"/>
        <v>46741</v>
      </c>
      <c r="D25" s="108"/>
      <c r="E25" s="108"/>
      <c r="F25" s="108"/>
      <c r="G25" s="108"/>
      <c r="H25" s="108"/>
      <c r="I25" s="108"/>
    </row>
    <row r="26" spans="1:9" ht="21" customHeight="1">
      <c r="A26" s="134"/>
      <c r="B26" s="64">
        <f>DATE($R$2,$S$2,(1-WEEKDAY(DATE($R$2,$S$2,1),2))+(COLUMN(C22)-1)+(ROW(L4)-1)*7)</f>
        <v>46742</v>
      </c>
      <c r="C26" s="50">
        <f t="shared" si="0"/>
        <v>46742</v>
      </c>
      <c r="D26" s="100"/>
      <c r="E26" s="100"/>
      <c r="F26" s="100"/>
      <c r="G26" s="100"/>
      <c r="H26" s="100"/>
      <c r="I26" s="100"/>
    </row>
    <row r="27" spans="1:9" ht="21" customHeight="1">
      <c r="A27" s="134"/>
      <c r="B27" s="64">
        <f>DATE($R$2,$S$2,(1-WEEKDAY(DATE($R$2,$S$2,1),2))+(COLUMN(D22)-1)+(ROW(M4)-1)*7)</f>
        <v>46743</v>
      </c>
      <c r="C27" s="50">
        <f t="shared" si="0"/>
        <v>46743</v>
      </c>
      <c r="D27" s="100"/>
      <c r="E27" s="100"/>
      <c r="F27" s="100"/>
      <c r="G27" s="100"/>
      <c r="H27" s="100"/>
      <c r="I27" s="100"/>
    </row>
    <row r="28" spans="1:9" ht="21" customHeight="1">
      <c r="A28" s="134"/>
      <c r="B28" s="64">
        <f>DATE($R$2,$S$2,(1-WEEKDAY(DATE($R$2,$S$2,1),2))+(COLUMN(E22)-1)+(ROW(N4)-1)*7)</f>
        <v>46744</v>
      </c>
      <c r="C28" s="50">
        <f t="shared" si="0"/>
        <v>46744</v>
      </c>
      <c r="D28" s="100"/>
      <c r="E28" s="100"/>
      <c r="F28" s="100"/>
      <c r="G28" s="100"/>
      <c r="H28" s="100"/>
      <c r="I28" s="100"/>
    </row>
    <row r="29" spans="1:9" ht="21" customHeight="1">
      <c r="A29" s="134"/>
      <c r="B29" s="64">
        <f>DATE($R$2,$S$2,(1-WEEKDAY(DATE($R$2,$S$2,1),2))+(COLUMN(F22)-1)+(ROW(O4)-1)*7)</f>
        <v>46745</v>
      </c>
      <c r="C29" s="50">
        <f t="shared" si="0"/>
        <v>46745</v>
      </c>
      <c r="D29" s="100"/>
      <c r="E29" s="100"/>
      <c r="F29" s="100"/>
      <c r="G29" s="100"/>
      <c r="H29" s="100"/>
      <c r="I29" s="100"/>
    </row>
    <row r="30" spans="1:9" ht="21" customHeight="1">
      <c r="A30" s="134"/>
      <c r="B30" s="69">
        <f>DATE($R$2,$S$2,(1-WEEKDAY(DATE($R$2,$S$2,1),2))+(COLUMN(G22)-1)+(ROW(P4)-1)*7)</f>
        <v>46746</v>
      </c>
      <c r="C30" s="70">
        <f t="shared" si="0"/>
        <v>46746</v>
      </c>
      <c r="D30" s="102"/>
      <c r="E30" s="102"/>
      <c r="F30" s="102"/>
      <c r="G30" s="102"/>
      <c r="H30" s="102"/>
      <c r="I30" s="102"/>
    </row>
    <row r="31" spans="1:9" ht="21" customHeight="1" thickBot="1">
      <c r="A31" s="135"/>
      <c r="B31" s="67">
        <f>DATE($R$2,$S$2,(1-WEEKDAY(DATE($R$2,$S$2,1),2))+(COLUMN(H22)-1)+(ROW(Q4)-1)*7)</f>
        <v>46747</v>
      </c>
      <c r="C31" s="68">
        <f t="shared" si="0"/>
        <v>46747</v>
      </c>
      <c r="D31" s="119"/>
      <c r="E31" s="119"/>
      <c r="F31" s="119"/>
      <c r="G31" s="119"/>
      <c r="H31" s="119"/>
      <c r="I31" s="119"/>
    </row>
    <row r="32" spans="1:9" ht="21" customHeight="1" thickTop="1">
      <c r="A32" s="166">
        <f>WEEKNUM($B$32,21)</f>
        <v>52</v>
      </c>
      <c r="B32" s="60">
        <f>DATE($R$2,$S$2,(1-WEEKDAY(DATE($R$2,$S$2,1),2))+(COLUMN(B31)-1)+(ROW(K5)-1)*7)</f>
        <v>46748</v>
      </c>
      <c r="C32" s="52">
        <f t="shared" si="0"/>
        <v>46748</v>
      </c>
      <c r="D32" s="108"/>
      <c r="E32" s="108"/>
      <c r="F32" s="108"/>
      <c r="G32" s="108"/>
      <c r="H32" s="108"/>
      <c r="I32" s="108"/>
    </row>
    <row r="33" spans="1:9" ht="21" customHeight="1">
      <c r="A33" s="167"/>
      <c r="B33" s="64">
        <f>DATE($R$2,$S$2,(1-WEEKDAY(DATE($R$2,$S$2,1),2))+(COLUMN(C31)-1)+(ROW(L5)-1)*7)</f>
        <v>46749</v>
      </c>
      <c r="C33" s="50">
        <f t="shared" si="0"/>
        <v>46749</v>
      </c>
      <c r="D33" s="100"/>
      <c r="E33" s="100"/>
      <c r="F33" s="100"/>
      <c r="G33" s="100"/>
      <c r="H33" s="100"/>
      <c r="I33" s="100"/>
    </row>
    <row r="34" spans="1:9" ht="21" customHeight="1">
      <c r="A34" s="167"/>
      <c r="B34" s="64">
        <f>DATE($R$2,$S$2,(1-WEEKDAY(DATE($R$2,$S$2,1),2))+(COLUMN(D31)-1)+(ROW(M5)-1)*7)</f>
        <v>46750</v>
      </c>
      <c r="C34" s="50">
        <f t="shared" si="0"/>
        <v>46750</v>
      </c>
      <c r="D34" s="100"/>
      <c r="E34" s="100"/>
      <c r="F34" s="100"/>
      <c r="G34" s="100"/>
      <c r="H34" s="100"/>
      <c r="I34" s="100"/>
    </row>
    <row r="35" spans="1:9" ht="21" customHeight="1">
      <c r="A35" s="167"/>
      <c r="B35" s="64">
        <f>DATE($R$2,$S$2,(1-WEEKDAY(DATE($R$2,$S$2,1),2))+(COLUMN(E31)-1)+(ROW(N5)-1)*7)</f>
        <v>46751</v>
      </c>
      <c r="C35" s="50">
        <f t="shared" si="0"/>
        <v>46751</v>
      </c>
      <c r="D35" s="100"/>
      <c r="E35" s="100"/>
      <c r="F35" s="100"/>
      <c r="G35" s="100"/>
      <c r="H35" s="100"/>
      <c r="I35" s="100"/>
    </row>
    <row r="36" spans="1:9" ht="21" customHeight="1">
      <c r="A36" s="167"/>
      <c r="B36" s="64">
        <f>DATE($R$2,$S$2,(1-WEEKDAY(DATE($R$2,$S$2,1),2))+(COLUMN(F31)-1)+(ROW(O5)-1)*7)</f>
        <v>46752</v>
      </c>
      <c r="C36" s="50">
        <f t="shared" si="0"/>
        <v>46752</v>
      </c>
      <c r="D36" s="100"/>
      <c r="E36" s="100"/>
      <c r="F36" s="100"/>
      <c r="G36" s="100"/>
      <c r="H36" s="100"/>
      <c r="I36" s="100"/>
    </row>
    <row r="37" spans="1:9" ht="21" hidden="1" customHeight="1">
      <c r="A37" s="167"/>
      <c r="B37" s="69">
        <f>DATE($R$2,$S$2,(1-WEEKDAY(DATE($R$2,$S$2,1),2))+(COLUMN(G31)-1)+(ROW(P5)-1)*7)</f>
        <v>46753</v>
      </c>
      <c r="C37" s="70">
        <f t="shared" si="0"/>
        <v>46753</v>
      </c>
      <c r="D37" s="102"/>
      <c r="E37" s="102"/>
      <c r="F37" s="102"/>
      <c r="G37" s="102"/>
      <c r="H37" s="102"/>
      <c r="I37" s="102"/>
    </row>
    <row r="38" spans="1:9" ht="21" hidden="1" customHeight="1">
      <c r="A38" s="157"/>
      <c r="B38" s="71">
        <f>DATE($R$2,$S$2,(1-WEEKDAY(DATE($R$2,$S$2,1),2))+(COLUMN(H31)-1)+(ROW(Q5)-1)*7)</f>
        <v>46754</v>
      </c>
      <c r="C38" s="70">
        <f t="shared" si="0"/>
        <v>46754</v>
      </c>
      <c r="D38" s="159"/>
      <c r="E38" s="160"/>
      <c r="F38" s="160"/>
      <c r="G38" s="160"/>
      <c r="H38" s="160"/>
      <c r="I38" s="161"/>
    </row>
    <row r="39" spans="1:9" ht="21" hidden="1" customHeight="1">
      <c r="A39" s="162">
        <f>WEEKNUM($B$39,21)</f>
        <v>1</v>
      </c>
      <c r="B39" s="74">
        <f>DATE($R$2,$S$2,(1-WEEKDAY(DATE($R$2,$S$2,1),2))+(COLUMN(I31)-1)+(ROW(R5)-1)*7)</f>
        <v>46755</v>
      </c>
      <c r="C39" s="50">
        <f t="shared" si="0"/>
        <v>46755</v>
      </c>
      <c r="D39" s="57"/>
      <c r="E39" s="58"/>
      <c r="F39" s="58"/>
      <c r="G39" s="58"/>
      <c r="H39" s="58"/>
      <c r="I39" s="59"/>
    </row>
    <row r="40" spans="1:9" ht="21" hidden="1" customHeight="1">
      <c r="A40" s="168"/>
      <c r="B40" s="75">
        <f>DATE($R$2,$S$2,(1-WEEKDAY(DATE($R$2,$S$2,1),2))+(COLUMN(J31)-1)+(ROW(S5)-1)*7)</f>
        <v>46756</v>
      </c>
      <c r="C40" s="76">
        <f t="shared" si="0"/>
        <v>46756</v>
      </c>
      <c r="D40" s="169"/>
      <c r="E40" s="169"/>
      <c r="F40" s="169"/>
      <c r="G40" s="169"/>
      <c r="H40" s="169"/>
      <c r="I40" s="169"/>
    </row>
    <row r="41" spans="1:9" ht="15" customHeight="1">
      <c r="A41" s="99"/>
      <c r="B41" s="99"/>
      <c r="C41" s="99"/>
      <c r="D41" s="99"/>
      <c r="E41" s="99"/>
      <c r="F41" s="99"/>
      <c r="G41" s="99"/>
      <c r="H41" s="99"/>
      <c r="I41" s="99"/>
    </row>
    <row r="42" spans="1:9" ht="19.5" customHeight="1">
      <c r="B42" s="47"/>
      <c r="C42" s="47"/>
      <c r="D42" s="47"/>
      <c r="E42" s="47"/>
      <c r="F42" s="47"/>
      <c r="G42" s="48"/>
      <c r="H42" s="49"/>
    </row>
    <row r="43" spans="1:9" ht="15" customHeight="1">
      <c r="A43" s="43"/>
      <c r="B43" s="44"/>
      <c r="C43" s="44"/>
      <c r="D43" s="44"/>
      <c r="E43" s="44"/>
      <c r="F43" s="44"/>
      <c r="G43" s="45"/>
      <c r="H43" s="46"/>
    </row>
    <row r="44" spans="1:9" ht="15" customHeight="1">
      <c r="A44" s="43"/>
      <c r="B44" s="44"/>
      <c r="C44" s="44"/>
      <c r="D44" s="44"/>
      <c r="E44" s="44"/>
      <c r="F44" s="44"/>
      <c r="G44" s="45"/>
      <c r="H44" s="46"/>
    </row>
    <row r="45" spans="1:9" ht="15" customHeight="1">
      <c r="A45" s="43"/>
      <c r="B45" s="44"/>
      <c r="C45" s="44"/>
      <c r="D45" s="44"/>
      <c r="E45" s="44"/>
      <c r="F45" s="44"/>
      <c r="G45" s="45"/>
      <c r="H45" s="46"/>
    </row>
    <row r="46" spans="1:9" ht="15" customHeight="1">
      <c r="A46" s="43"/>
      <c r="B46" s="44"/>
      <c r="C46" s="44"/>
      <c r="D46" s="44"/>
      <c r="E46" s="44"/>
      <c r="F46" s="44"/>
      <c r="G46" s="45"/>
      <c r="H46" s="46"/>
    </row>
    <row r="47" spans="1:9" ht="15" customHeight="1">
      <c r="A47" s="43"/>
      <c r="B47" s="44"/>
      <c r="C47" s="44"/>
      <c r="D47" s="44"/>
      <c r="E47" s="44"/>
      <c r="F47" s="44"/>
      <c r="G47" s="45"/>
      <c r="H47" s="46"/>
    </row>
    <row r="48" spans="1:9" ht="15" customHeight="1">
      <c r="A48" s="43"/>
      <c r="B48" s="44"/>
      <c r="C48" s="44"/>
      <c r="D48" s="44"/>
      <c r="E48" s="44"/>
      <c r="F48" s="44"/>
      <c r="G48" s="45"/>
      <c r="H48" s="46"/>
    </row>
    <row r="49" spans="1:8" ht="15" customHeight="1">
      <c r="A49" s="43"/>
      <c r="B49" s="44"/>
      <c r="C49" s="44"/>
      <c r="D49" s="44"/>
      <c r="E49" s="44"/>
      <c r="F49" s="44"/>
      <c r="G49" s="45"/>
      <c r="H49" s="46"/>
    </row>
    <row r="50" spans="1:8" ht="15" customHeight="1">
      <c r="A50" s="43"/>
      <c r="B50" s="44"/>
      <c r="C50" s="44"/>
      <c r="D50" s="44"/>
      <c r="E50" s="44"/>
      <c r="F50" s="44"/>
      <c r="G50" s="45"/>
      <c r="H50" s="46"/>
    </row>
    <row r="51" spans="1:8" ht="18.75" customHeight="1"/>
  </sheetData>
  <sheetProtection algorithmName="SHA-512" hashValue="0AtnIv6U1JqaEtnCXnIAmf1rpdirkbHbXBP91Ya+11h3g3mdXLs4LQ6UzN/QiQFJ2IA4aqRSUK7ywOEMqULJig==" saltValue="ao1e6KQIMQwio96oYp5YsA==" spinCount="100000" sheet="1" selectLockedCells="1"/>
  <mergeCells count="46">
    <mergeCell ref="A41:I41"/>
    <mergeCell ref="A32:A38"/>
    <mergeCell ref="A39:A40"/>
    <mergeCell ref="D32:I32"/>
    <mergeCell ref="D33:I33"/>
    <mergeCell ref="D34:I34"/>
    <mergeCell ref="D35:I35"/>
    <mergeCell ref="D36:I36"/>
    <mergeCell ref="D37:I37"/>
    <mergeCell ref="D38:I38"/>
    <mergeCell ref="D40:I40"/>
    <mergeCell ref="A25:A31"/>
    <mergeCell ref="D25:I25"/>
    <mergeCell ref="D26:I26"/>
    <mergeCell ref="D27:I27"/>
    <mergeCell ref="D28:I28"/>
    <mergeCell ref="D29:I29"/>
    <mergeCell ref="D30:I30"/>
    <mergeCell ref="D31:I31"/>
    <mergeCell ref="A18:A24"/>
    <mergeCell ref="D18:I18"/>
    <mergeCell ref="D19:I19"/>
    <mergeCell ref="D20:I20"/>
    <mergeCell ref="D21:I21"/>
    <mergeCell ref="D22:I22"/>
    <mergeCell ref="D23:I23"/>
    <mergeCell ref="D24:I24"/>
    <mergeCell ref="A11:A17"/>
    <mergeCell ref="D11:I11"/>
    <mergeCell ref="D12:I12"/>
    <mergeCell ref="D13:I13"/>
    <mergeCell ref="D14:I14"/>
    <mergeCell ref="D15:I15"/>
    <mergeCell ref="D16:I16"/>
    <mergeCell ref="D17:I17"/>
    <mergeCell ref="A1:D2"/>
    <mergeCell ref="G1:H3"/>
    <mergeCell ref="I1:I3"/>
    <mergeCell ref="A4:A10"/>
    <mergeCell ref="D4:I4"/>
    <mergeCell ref="D5:I5"/>
    <mergeCell ref="D6:I6"/>
    <mergeCell ref="D7:I7"/>
    <mergeCell ref="D8:I8"/>
    <mergeCell ref="D9:I9"/>
    <mergeCell ref="D10:I10"/>
  </mergeCells>
  <conditionalFormatting sqref="B4:C40">
    <cfRule type="expression" dxfId="7" priority="2">
      <formula>MONTH(B4)=$S$2</formula>
    </cfRule>
    <cfRule type="expression" dxfId="6" priority="3">
      <formula>MONTH(B4)&lt;&gt;$S$2</formula>
    </cfRule>
  </conditionalFormatting>
  <pageMargins left="0.49" right="0.25" top="0.43" bottom="0.2" header="0.21" footer="0.17"/>
  <pageSetup paperSize="9" scale="95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FF5A1BF-889A-416F-A869-76638E2ACBE6}">
            <xm:f>MATCH(B4,Feiertage!$B:$B,0)&gt;0</xm:f>
            <x14:dxf>
              <font>
                <b/>
                <i val="0"/>
                <color rgb="FFC00000"/>
              </font>
              <fill>
                <patternFill>
                  <bgColor rgb="FFFFE5E5"/>
                </patternFill>
              </fill>
            </x14:dxf>
          </x14:cfRule>
          <xm:sqref>B4:I37 B38:D39 C39:C40 B40:I40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02215-2151-4172-A0A5-8843A2417CE5}">
  <sheetPr>
    <tabColor rgb="FFFFB7B7"/>
    <pageSetUpPr fitToPage="1"/>
  </sheetPr>
  <dimension ref="A1:T51"/>
  <sheetViews>
    <sheetView showGridLines="0" workbookViewId="0">
      <pane ySplit="1" topLeftCell="A2" activePane="bottomLeft" state="frozen"/>
      <selection activeCell="K22" sqref="K22"/>
      <selection pane="bottomLeft" activeCell="R12" sqref="R12"/>
    </sheetView>
  </sheetViews>
  <sheetFormatPr baseColWidth="10" defaultColWidth="11.42578125" defaultRowHeight="16.5"/>
  <cols>
    <col min="1" max="1" width="14.42578125" style="37" customWidth="1"/>
    <col min="2" max="2" width="12.7109375" style="38" hidden="1" customWidth="1"/>
    <col min="3" max="3" width="6.85546875" style="38" customWidth="1"/>
    <col min="4" max="4" width="18.7109375" style="39" customWidth="1"/>
    <col min="5" max="5" width="43.28515625" style="40" bestFit="1" customWidth="1"/>
    <col min="6" max="6" width="14.28515625" style="40" customWidth="1"/>
    <col min="7" max="7" width="13" style="17" hidden="1" customWidth="1"/>
    <col min="8" max="8" width="3.28515625" style="17" customWidth="1"/>
    <col min="9" max="9" width="7.5703125" style="17" customWidth="1"/>
    <col min="10" max="10" width="11.42578125" style="17"/>
    <col min="11" max="11" width="4.28515625" style="17" customWidth="1"/>
    <col min="12" max="12" width="3.28515625" style="17" customWidth="1"/>
    <col min="13" max="13" width="11.42578125" style="17" hidden="1" customWidth="1"/>
    <col min="14" max="14" width="11.5703125" style="17" hidden="1" customWidth="1"/>
    <col min="15" max="16" width="16.85546875" style="17" hidden="1" customWidth="1"/>
    <col min="17" max="17" width="11.42578125" style="17" hidden="1" customWidth="1"/>
    <col min="18" max="18" width="7.5703125" style="17" customWidth="1"/>
    <col min="19" max="19" width="11.42578125" style="17"/>
    <col min="20" max="20" width="3.28515625" style="17" customWidth="1"/>
    <col min="21" max="16384" width="11.42578125" style="17"/>
  </cols>
  <sheetData>
    <row r="1" spans="1:20" s="6" customFormat="1" ht="50.45" customHeight="1" thickTop="1" thickBot="1">
      <c r="A1" s="1" t="s">
        <v>3</v>
      </c>
      <c r="B1" s="2" t="s">
        <v>0</v>
      </c>
      <c r="C1" s="2" t="s">
        <v>4</v>
      </c>
      <c r="D1" s="3" t="s">
        <v>5</v>
      </c>
      <c r="E1" s="3" t="s">
        <v>6</v>
      </c>
      <c r="F1" s="4" t="s">
        <v>7</v>
      </c>
      <c r="G1" s="5" t="s">
        <v>8</v>
      </c>
      <c r="I1" s="7" t="s">
        <v>9</v>
      </c>
      <c r="J1" s="170" t="s">
        <v>10</v>
      </c>
      <c r="K1" s="170"/>
      <c r="N1" s="8">
        <v>2027</v>
      </c>
      <c r="O1" s="9">
        <f>DATE($N$1,3,28)+MOD(24-MOD($N$1,19)*10.63,29)-MOD(TRUNC($N$1*5/4)+MOD(24-MOD($N$1,19)*10.63,29)+1,7)</f>
        <v>46474</v>
      </c>
      <c r="P1" s="9">
        <f>DATEVALUE("25.12."&amp;$N$1)</f>
        <v>46746</v>
      </c>
      <c r="R1" s="7" t="s">
        <v>11</v>
      </c>
      <c r="S1" s="171" t="s">
        <v>12</v>
      </c>
      <c r="T1" s="171"/>
    </row>
    <row r="2" spans="1:20" ht="20.100000000000001" customHeight="1" thickTop="1">
      <c r="A2" s="10">
        <f>DATEVALUE("01.01."&amp;$N$1)</f>
        <v>46388</v>
      </c>
      <c r="B2" s="11">
        <f t="shared" ref="B2:B51" si="0">IF(D2="x",A2,"")</f>
        <v>46388</v>
      </c>
      <c r="C2" s="12">
        <f t="shared" ref="C2:C51" si="1">IF(D2="x",A2,"")</f>
        <v>46388</v>
      </c>
      <c r="D2" s="13" t="s">
        <v>13</v>
      </c>
      <c r="E2" s="14" t="s">
        <v>14</v>
      </c>
      <c r="F2" s="15" t="s">
        <v>15</v>
      </c>
      <c r="G2" s="16" t="s">
        <v>16</v>
      </c>
    </row>
    <row r="3" spans="1:20" ht="20.100000000000001" customHeight="1">
      <c r="A3" s="18">
        <f>DATEVALUE("02.01."&amp;$N$1)</f>
        <v>46389</v>
      </c>
      <c r="B3" s="19" t="str">
        <f t="shared" si="0"/>
        <v/>
      </c>
      <c r="C3" s="20" t="str">
        <f t="shared" si="1"/>
        <v/>
      </c>
      <c r="D3" s="21"/>
      <c r="E3" s="22" t="s">
        <v>17</v>
      </c>
      <c r="F3" s="23" t="s">
        <v>18</v>
      </c>
      <c r="G3" s="24" t="s">
        <v>16</v>
      </c>
      <c r="I3" s="17" t="str">
        <f t="shared" ref="I3:I44" ca="1" si="2">IF(B3=MONTH(TODAY()),E3,"")</f>
        <v/>
      </c>
    </row>
    <row r="4" spans="1:20" ht="20.100000000000001" customHeight="1">
      <c r="A4" s="18">
        <f>DATEVALUE("06.01."&amp;$N$1)</f>
        <v>46393</v>
      </c>
      <c r="B4" s="19" t="str">
        <f t="shared" si="0"/>
        <v/>
      </c>
      <c r="C4" s="20" t="str">
        <f t="shared" si="1"/>
        <v/>
      </c>
      <c r="D4" s="21"/>
      <c r="E4" s="22" t="s">
        <v>19</v>
      </c>
      <c r="F4" s="23" t="s">
        <v>15</v>
      </c>
      <c r="G4" s="24" t="s">
        <v>16</v>
      </c>
      <c r="I4" s="17" t="str">
        <f t="shared" ca="1" si="2"/>
        <v/>
      </c>
    </row>
    <row r="5" spans="1:20" ht="20.100000000000001" customHeight="1">
      <c r="A5" s="18">
        <f>DATEVALUE("08.03."&amp;$N$1)</f>
        <v>46454</v>
      </c>
      <c r="B5" s="19" t="str">
        <f t="shared" si="0"/>
        <v/>
      </c>
      <c r="C5" s="20" t="str">
        <f t="shared" si="1"/>
        <v/>
      </c>
      <c r="D5" s="21"/>
      <c r="E5" s="22" t="s">
        <v>20</v>
      </c>
      <c r="F5" s="23" t="s">
        <v>21</v>
      </c>
      <c r="G5" s="24" t="s">
        <v>16</v>
      </c>
      <c r="I5" s="17" t="str">
        <f t="shared" ca="1" si="2"/>
        <v/>
      </c>
    </row>
    <row r="6" spans="1:20" ht="20.100000000000001" customHeight="1">
      <c r="A6" s="18">
        <f>DATEVALUE("19.03."&amp;$N$1)</f>
        <v>46465</v>
      </c>
      <c r="B6" s="19" t="str">
        <f t="shared" si="0"/>
        <v/>
      </c>
      <c r="C6" s="20" t="str">
        <f t="shared" si="1"/>
        <v/>
      </c>
      <c r="D6" s="21"/>
      <c r="E6" s="22" t="s">
        <v>22</v>
      </c>
      <c r="F6" s="23" t="s">
        <v>18</v>
      </c>
      <c r="G6" s="24" t="s">
        <v>16</v>
      </c>
      <c r="I6" s="17" t="str">
        <f t="shared" ca="1" si="2"/>
        <v/>
      </c>
    </row>
    <row r="7" spans="1:20" ht="20.100000000000001" customHeight="1">
      <c r="A7" s="18">
        <f>$O$1-2</f>
        <v>46472</v>
      </c>
      <c r="B7" s="19">
        <f t="shared" si="0"/>
        <v>46472</v>
      </c>
      <c r="C7" s="20">
        <f t="shared" si="1"/>
        <v>46472</v>
      </c>
      <c r="D7" s="21" t="s">
        <v>13</v>
      </c>
      <c r="E7" s="22" t="s">
        <v>23</v>
      </c>
      <c r="F7" s="23" t="s">
        <v>24</v>
      </c>
      <c r="G7" s="24" t="s">
        <v>16</v>
      </c>
      <c r="I7" s="17" t="str">
        <f t="shared" ca="1" si="2"/>
        <v/>
      </c>
    </row>
    <row r="8" spans="1:20" ht="20.100000000000001" customHeight="1">
      <c r="A8" s="18">
        <f>DATE($N$1,3,28)+MOD(24-MOD($N$1,19)*10.63,29)-MOD(TRUNC($N$1*5/4)+MOD(24-MOD($N$1,19)*10.63,29)+1,7)</f>
        <v>46474</v>
      </c>
      <c r="B8" s="19" t="str">
        <f t="shared" si="0"/>
        <v/>
      </c>
      <c r="C8" s="20" t="str">
        <f t="shared" si="1"/>
        <v/>
      </c>
      <c r="D8" s="21"/>
      <c r="E8" s="22" t="s">
        <v>25</v>
      </c>
      <c r="F8" s="23" t="s">
        <v>15</v>
      </c>
      <c r="G8" s="24" t="s">
        <v>16</v>
      </c>
      <c r="I8" s="17" t="str">
        <f t="shared" ca="1" si="2"/>
        <v/>
      </c>
    </row>
    <row r="9" spans="1:20" ht="20.100000000000001" customHeight="1">
      <c r="A9" s="18">
        <f>$O$1+1</f>
        <v>46475</v>
      </c>
      <c r="B9" s="19">
        <f t="shared" si="0"/>
        <v>46475</v>
      </c>
      <c r="C9" s="20">
        <f t="shared" si="1"/>
        <v>46475</v>
      </c>
      <c r="D9" s="21" t="s">
        <v>13</v>
      </c>
      <c r="E9" s="22" t="s">
        <v>26</v>
      </c>
      <c r="F9" s="23" t="s">
        <v>27</v>
      </c>
      <c r="G9" s="24" t="s">
        <v>16</v>
      </c>
      <c r="I9" s="17" t="str">
        <f t="shared" ca="1" si="2"/>
        <v/>
      </c>
    </row>
    <row r="10" spans="1:20" ht="20.100000000000001" customHeight="1">
      <c r="A10" s="18">
        <f>TRUNC(((4&amp;-$N$1)+1)/7)*7+5+(DAY($O$1-3)&lt;8)*7</f>
        <v>46478</v>
      </c>
      <c r="B10" s="19" t="str">
        <f t="shared" si="0"/>
        <v/>
      </c>
      <c r="C10" s="20" t="str">
        <f t="shared" si="1"/>
        <v/>
      </c>
      <c r="D10" s="21"/>
      <c r="E10" s="22" t="s">
        <v>28</v>
      </c>
      <c r="F10" s="23" t="s">
        <v>18</v>
      </c>
      <c r="G10" s="24" t="s">
        <v>16</v>
      </c>
      <c r="I10" s="17" t="str">
        <f t="shared" ca="1" si="2"/>
        <v/>
      </c>
    </row>
    <row r="11" spans="1:20" ht="20.100000000000001" customHeight="1">
      <c r="A11" s="18">
        <f>DATE(N1,4,1)+MOD(8-WEEKDAY(DATE(N1,4,1),2),7)+14+IF(DATE(N1,4,1)+MOD(8-WEEKDAY(DATE(N1,4,1),2),7)+14=$O$1+1,7,0)</f>
        <v>46496</v>
      </c>
      <c r="B11" s="19" t="str">
        <f t="shared" si="0"/>
        <v/>
      </c>
      <c r="C11" s="20" t="str">
        <f t="shared" si="1"/>
        <v/>
      </c>
      <c r="D11" s="21"/>
      <c r="E11" s="22" t="s">
        <v>29</v>
      </c>
      <c r="F11" s="23" t="s">
        <v>18</v>
      </c>
      <c r="G11" s="24" t="s">
        <v>16</v>
      </c>
      <c r="I11" s="17" t="str">
        <f t="shared" ca="1" si="2"/>
        <v/>
      </c>
    </row>
    <row r="12" spans="1:20" ht="20.100000000000001" customHeight="1">
      <c r="A12" s="18">
        <f>DATEVALUE("01.05."&amp;$N$1)</f>
        <v>46508</v>
      </c>
      <c r="B12" s="19">
        <f t="shared" si="0"/>
        <v>46508</v>
      </c>
      <c r="C12" s="20">
        <f t="shared" si="1"/>
        <v>46508</v>
      </c>
      <c r="D12" s="21" t="s">
        <v>13</v>
      </c>
      <c r="E12" s="22" t="s">
        <v>30</v>
      </c>
      <c r="F12" s="23" t="s">
        <v>24</v>
      </c>
      <c r="G12" s="24" t="s">
        <v>16</v>
      </c>
      <c r="I12" s="17" t="str">
        <f t="shared" ca="1" si="2"/>
        <v/>
      </c>
    </row>
    <row r="13" spans="1:20" ht="20.100000000000001" customHeight="1">
      <c r="A13" s="18">
        <f>DATEVALUE("01.05."&amp;$N$1)</f>
        <v>46508</v>
      </c>
      <c r="B13" s="19" t="str">
        <f t="shared" si="0"/>
        <v/>
      </c>
      <c r="C13" s="20" t="str">
        <f t="shared" si="1"/>
        <v/>
      </c>
      <c r="D13" s="21"/>
      <c r="E13" s="22" t="s">
        <v>31</v>
      </c>
      <c r="F13" s="23" t="s">
        <v>32</v>
      </c>
      <c r="G13" s="24" t="s">
        <v>16</v>
      </c>
      <c r="I13" s="17" t="str">
        <f t="shared" ca="1" si="2"/>
        <v/>
      </c>
    </row>
    <row r="14" spans="1:20" ht="20.100000000000001" customHeight="1">
      <c r="A14" s="18">
        <f>$O$1+39</f>
        <v>46513</v>
      </c>
      <c r="B14" s="19">
        <f t="shared" si="0"/>
        <v>46513</v>
      </c>
      <c r="C14" s="20">
        <f t="shared" si="1"/>
        <v>46513</v>
      </c>
      <c r="D14" s="21" t="s">
        <v>13</v>
      </c>
      <c r="E14" s="22" t="s">
        <v>33</v>
      </c>
      <c r="F14" s="23" t="s">
        <v>15</v>
      </c>
      <c r="G14" s="24" t="s">
        <v>16</v>
      </c>
      <c r="I14" s="17" t="str">
        <f t="shared" ca="1" si="2"/>
        <v/>
      </c>
    </row>
    <row r="15" spans="1:20" ht="20.100000000000001" customHeight="1">
      <c r="A15" s="18">
        <f>$O$1+49</f>
        <v>46523</v>
      </c>
      <c r="B15" s="19" t="str">
        <f t="shared" si="0"/>
        <v/>
      </c>
      <c r="C15" s="20" t="str">
        <f t="shared" si="1"/>
        <v/>
      </c>
      <c r="D15" s="21"/>
      <c r="E15" s="22" t="s">
        <v>34</v>
      </c>
      <c r="F15" s="23" t="s">
        <v>27</v>
      </c>
      <c r="G15" s="24" t="s">
        <v>16</v>
      </c>
      <c r="I15" s="17" t="str">
        <f t="shared" ca="1" si="2"/>
        <v/>
      </c>
    </row>
    <row r="16" spans="1:20" ht="20.100000000000001" customHeight="1">
      <c r="A16" s="18">
        <f>$O$1+50</f>
        <v>46524</v>
      </c>
      <c r="B16" s="19">
        <f t="shared" si="0"/>
        <v>46524</v>
      </c>
      <c r="C16" s="20">
        <f t="shared" si="1"/>
        <v>46524</v>
      </c>
      <c r="D16" s="21" t="s">
        <v>13</v>
      </c>
      <c r="E16" s="22" t="s">
        <v>35</v>
      </c>
      <c r="F16" s="23" t="s">
        <v>15</v>
      </c>
      <c r="G16" s="24" t="s">
        <v>16</v>
      </c>
      <c r="I16" s="17" t="str">
        <f t="shared" ca="1" si="2"/>
        <v/>
      </c>
    </row>
    <row r="17" spans="1:9" ht="20.100000000000001" customHeight="1">
      <c r="A17" s="18">
        <f>$O$1+60</f>
        <v>46534</v>
      </c>
      <c r="B17" s="19" t="str">
        <f t="shared" si="0"/>
        <v/>
      </c>
      <c r="C17" s="20" t="str">
        <f t="shared" si="1"/>
        <v/>
      </c>
      <c r="D17" s="21"/>
      <c r="E17" s="22" t="s">
        <v>36</v>
      </c>
      <c r="F17" s="23" t="s">
        <v>15</v>
      </c>
      <c r="G17" s="24" t="s">
        <v>16</v>
      </c>
      <c r="I17" s="17" t="str">
        <f t="shared" ca="1" si="2"/>
        <v/>
      </c>
    </row>
    <row r="18" spans="1:9" ht="20.100000000000001" customHeight="1">
      <c r="A18" s="18">
        <f>DATEVALUE("29.06."&amp;$N$1)</f>
        <v>46567</v>
      </c>
      <c r="B18" s="19" t="str">
        <f t="shared" si="0"/>
        <v/>
      </c>
      <c r="C18" s="20" t="str">
        <f t="shared" si="1"/>
        <v/>
      </c>
      <c r="D18" s="21"/>
      <c r="E18" s="22" t="s">
        <v>37</v>
      </c>
      <c r="F18" s="23" t="s">
        <v>18</v>
      </c>
      <c r="G18" s="24" t="s">
        <v>16</v>
      </c>
      <c r="I18" s="17" t="str">
        <f t="shared" ca="1" si="2"/>
        <v/>
      </c>
    </row>
    <row r="19" spans="1:9" ht="20.100000000000001" customHeight="1">
      <c r="A19" s="18">
        <f>DATEVALUE("01.08."&amp;$N$1)</f>
        <v>46600</v>
      </c>
      <c r="B19" s="19" t="str">
        <f t="shared" si="0"/>
        <v/>
      </c>
      <c r="C19" s="20" t="str">
        <f t="shared" si="1"/>
        <v/>
      </c>
      <c r="D19" s="21"/>
      <c r="E19" s="22" t="s">
        <v>38</v>
      </c>
      <c r="F19" s="23" t="s">
        <v>18</v>
      </c>
      <c r="G19" s="24" t="s">
        <v>16</v>
      </c>
      <c r="I19" s="17" t="str">
        <f t="shared" ca="1" si="2"/>
        <v/>
      </c>
    </row>
    <row r="20" spans="1:9" ht="20.100000000000001" customHeight="1">
      <c r="A20" s="18">
        <f>DATEVALUE("08.08."&amp;$N$1)</f>
        <v>46607</v>
      </c>
      <c r="B20" s="19" t="str">
        <f t="shared" si="0"/>
        <v/>
      </c>
      <c r="C20" s="20" t="str">
        <f t="shared" si="1"/>
        <v/>
      </c>
      <c r="D20" s="21"/>
      <c r="E20" s="25" t="s">
        <v>39</v>
      </c>
      <c r="F20" s="23" t="s">
        <v>21</v>
      </c>
      <c r="G20" s="24" t="s">
        <v>16</v>
      </c>
      <c r="I20" s="17" t="str">
        <f t="shared" ca="1" si="2"/>
        <v/>
      </c>
    </row>
    <row r="21" spans="1:9" ht="20.100000000000001" customHeight="1">
      <c r="A21" s="18">
        <f>DATEVALUE("15.08."&amp;$N$1)</f>
        <v>46614</v>
      </c>
      <c r="B21" s="19" t="str">
        <f t="shared" si="0"/>
        <v/>
      </c>
      <c r="C21" s="20" t="str">
        <f t="shared" si="1"/>
        <v/>
      </c>
      <c r="D21" s="21"/>
      <c r="E21" s="25" t="s">
        <v>40</v>
      </c>
      <c r="F21" s="23" t="s">
        <v>15</v>
      </c>
      <c r="G21" s="24" t="s">
        <v>16</v>
      </c>
      <c r="I21" s="17" t="str">
        <f t="shared" ca="1" si="2"/>
        <v/>
      </c>
    </row>
    <row r="22" spans="1:9" ht="20.100000000000001" customHeight="1">
      <c r="A22" s="18">
        <f>DATE($N$1,9,1)+11-WEEKDAY(DATE($N$1,9,1),2)</f>
        <v>46639</v>
      </c>
      <c r="B22" s="19" t="str">
        <f t="shared" si="0"/>
        <v/>
      </c>
      <c r="C22" s="20" t="str">
        <f t="shared" si="1"/>
        <v/>
      </c>
      <c r="D22" s="21"/>
      <c r="E22" s="25" t="s">
        <v>41</v>
      </c>
      <c r="F22" s="23" t="s">
        <v>18</v>
      </c>
      <c r="G22" s="24" t="s">
        <v>16</v>
      </c>
      <c r="I22" s="17" t="str">
        <f t="shared" ca="1" si="2"/>
        <v/>
      </c>
    </row>
    <row r="23" spans="1:9" ht="20.100000000000001" customHeight="1">
      <c r="A23" s="18">
        <f>DATE($N$1,9,1)+15-WEEKDAY(DATE($N$1,9,1),2)</f>
        <v>46643</v>
      </c>
      <c r="B23" s="19" t="str">
        <f t="shared" si="0"/>
        <v/>
      </c>
      <c r="C23" s="20" t="str">
        <f t="shared" si="1"/>
        <v/>
      </c>
      <c r="D23" s="21"/>
      <c r="E23" s="25" t="s">
        <v>42</v>
      </c>
      <c r="F23" s="23" t="s">
        <v>18</v>
      </c>
      <c r="G23" s="24" t="s">
        <v>16</v>
      </c>
      <c r="I23" s="17" t="str">
        <f t="shared" ca="1" si="2"/>
        <v/>
      </c>
    </row>
    <row r="24" spans="1:9" ht="20.100000000000001" customHeight="1">
      <c r="A24" s="18">
        <f>DATE($N$1,9,1)+21-WEEKDAY(DATE($N$1,9,1),2)</f>
        <v>46649</v>
      </c>
      <c r="B24" s="19" t="str">
        <f t="shared" si="0"/>
        <v/>
      </c>
      <c r="C24" s="20" t="str">
        <f t="shared" si="1"/>
        <v/>
      </c>
      <c r="D24" s="21"/>
      <c r="E24" s="25" t="s">
        <v>43</v>
      </c>
      <c r="F24" s="23" t="s">
        <v>18</v>
      </c>
      <c r="G24" s="24" t="s">
        <v>16</v>
      </c>
      <c r="I24" s="17" t="str">
        <f t="shared" ca="1" si="2"/>
        <v/>
      </c>
    </row>
    <row r="25" spans="1:9" ht="20.100000000000001" customHeight="1">
      <c r="A25" s="18">
        <f>DATEVALUE("20.09."&amp;$N$1)</f>
        <v>46650</v>
      </c>
      <c r="B25" s="19" t="str">
        <f t="shared" si="0"/>
        <v/>
      </c>
      <c r="C25" s="20" t="str">
        <f t="shared" si="1"/>
        <v/>
      </c>
      <c r="D25" s="21"/>
      <c r="E25" s="25" t="s">
        <v>44</v>
      </c>
      <c r="F25" s="23" t="s">
        <v>21</v>
      </c>
      <c r="G25" s="24" t="s">
        <v>16</v>
      </c>
      <c r="I25" s="17" t="str">
        <f t="shared" ca="1" si="2"/>
        <v/>
      </c>
    </row>
    <row r="26" spans="1:9" ht="20.100000000000001" customHeight="1">
      <c r="A26" s="18">
        <f>DATEVALUE("22.09."&amp;$N$1)</f>
        <v>46652</v>
      </c>
      <c r="B26" s="19" t="str">
        <f t="shared" si="0"/>
        <v/>
      </c>
      <c r="C26" s="20" t="str">
        <f t="shared" si="1"/>
        <v/>
      </c>
      <c r="D26" s="21"/>
      <c r="E26" s="25" t="s">
        <v>45</v>
      </c>
      <c r="F26" s="23" t="s">
        <v>18</v>
      </c>
      <c r="G26" s="24" t="s">
        <v>16</v>
      </c>
      <c r="I26" s="17" t="str">
        <f t="shared" ca="1" si="2"/>
        <v/>
      </c>
    </row>
    <row r="27" spans="1:9" ht="20.100000000000001" customHeight="1">
      <c r="A27" s="18">
        <f>DATEVALUE("25.09."&amp;$N$1)</f>
        <v>46655</v>
      </c>
      <c r="B27" s="19" t="str">
        <f t="shared" si="0"/>
        <v/>
      </c>
      <c r="C27" s="20" t="str">
        <f t="shared" si="1"/>
        <v/>
      </c>
      <c r="D27" s="21"/>
      <c r="E27" s="25" t="s">
        <v>46</v>
      </c>
      <c r="F27" s="23" t="s">
        <v>18</v>
      </c>
      <c r="G27" s="24" t="s">
        <v>16</v>
      </c>
      <c r="I27" s="17" t="str">
        <f t="shared" ca="1" si="2"/>
        <v/>
      </c>
    </row>
    <row r="28" spans="1:9" ht="20.100000000000001" customHeight="1">
      <c r="A28" s="18">
        <f>DATEVALUE("02.10."&amp;$N$1)</f>
        <v>46662</v>
      </c>
      <c r="B28" s="19" t="str">
        <f t="shared" si="0"/>
        <v/>
      </c>
      <c r="C28" s="20" t="str">
        <f t="shared" si="1"/>
        <v/>
      </c>
      <c r="D28" s="21"/>
      <c r="E28" s="22" t="s">
        <v>47</v>
      </c>
      <c r="F28" s="23" t="s">
        <v>18</v>
      </c>
      <c r="G28" s="24" t="s">
        <v>16</v>
      </c>
      <c r="I28" s="17" t="str">
        <f t="shared" ca="1" si="2"/>
        <v/>
      </c>
    </row>
    <row r="29" spans="1:9" ht="20.100000000000001" customHeight="1">
      <c r="A29" s="18">
        <f>DATEVALUE("03.10."&amp;$N$1)</f>
        <v>46663</v>
      </c>
      <c r="B29" s="19">
        <f t="shared" si="0"/>
        <v>46663</v>
      </c>
      <c r="C29" s="20">
        <f t="shared" si="1"/>
        <v>46663</v>
      </c>
      <c r="D29" s="21" t="s">
        <v>13</v>
      </c>
      <c r="E29" s="22" t="s">
        <v>48</v>
      </c>
      <c r="F29" s="23" t="s">
        <v>21</v>
      </c>
      <c r="G29" s="24" t="s">
        <v>16</v>
      </c>
      <c r="I29" s="17" t="str">
        <f t="shared" ca="1" si="2"/>
        <v/>
      </c>
    </row>
    <row r="30" spans="1:9" ht="20.100000000000001" customHeight="1">
      <c r="A30" s="18">
        <f>DATEVALUE("26.10."&amp;$N$1)</f>
        <v>46686</v>
      </c>
      <c r="B30" s="19" t="str">
        <f t="shared" si="0"/>
        <v/>
      </c>
      <c r="C30" s="20" t="str">
        <f t="shared" si="1"/>
        <v/>
      </c>
      <c r="D30" s="21"/>
      <c r="E30" s="25" t="s">
        <v>49</v>
      </c>
      <c r="F30" s="26" t="s">
        <v>32</v>
      </c>
      <c r="G30" s="24" t="s">
        <v>16</v>
      </c>
      <c r="I30" s="17" t="str">
        <f t="shared" ca="1" si="2"/>
        <v/>
      </c>
    </row>
    <row r="31" spans="1:9" ht="20.100000000000001" customHeight="1">
      <c r="A31" s="18">
        <f>DATEVALUE("31.10."&amp;$N$1)</f>
        <v>46691</v>
      </c>
      <c r="B31" s="19" t="str">
        <f t="shared" si="0"/>
        <v/>
      </c>
      <c r="C31" s="20" t="str">
        <f t="shared" si="1"/>
        <v/>
      </c>
      <c r="D31" s="21"/>
      <c r="E31" s="22" t="s">
        <v>50</v>
      </c>
      <c r="F31" s="23" t="s">
        <v>21</v>
      </c>
      <c r="G31" s="24" t="s">
        <v>16</v>
      </c>
      <c r="I31" s="17" t="str">
        <f t="shared" ca="1" si="2"/>
        <v/>
      </c>
    </row>
    <row r="32" spans="1:9" ht="20.100000000000001" customHeight="1">
      <c r="A32" s="18">
        <f>DATEVALUE("01.11."&amp;$N$1)</f>
        <v>46692</v>
      </c>
      <c r="B32" s="19" t="str">
        <f t="shared" si="0"/>
        <v/>
      </c>
      <c r="C32" s="20" t="str">
        <f t="shared" si="1"/>
        <v/>
      </c>
      <c r="D32" s="21"/>
      <c r="E32" s="22" t="s">
        <v>51</v>
      </c>
      <c r="F32" s="23" t="s">
        <v>15</v>
      </c>
      <c r="G32" s="24" t="s">
        <v>16</v>
      </c>
      <c r="I32" s="17" t="str">
        <f t="shared" ca="1" si="2"/>
        <v/>
      </c>
    </row>
    <row r="33" spans="1:9" ht="20.100000000000001" customHeight="1">
      <c r="A33" s="18">
        <f>DATE($N$1,12,25)-WEEKDAY(DATE($N$1,12,25),2)-32</f>
        <v>46708</v>
      </c>
      <c r="B33" s="19" t="str">
        <f t="shared" si="0"/>
        <v/>
      </c>
      <c r="C33" s="20" t="str">
        <f t="shared" si="1"/>
        <v/>
      </c>
      <c r="D33" s="21"/>
      <c r="E33" s="22" t="s">
        <v>52</v>
      </c>
      <c r="F33" s="23" t="s">
        <v>21</v>
      </c>
      <c r="G33" s="24" t="s">
        <v>16</v>
      </c>
      <c r="I33" s="17" t="str">
        <f t="shared" ca="1" si="2"/>
        <v/>
      </c>
    </row>
    <row r="34" spans="1:9" ht="20.100000000000001" customHeight="1">
      <c r="A34" s="18">
        <f>DATEVALUE("08.12."&amp;$N$1)</f>
        <v>46729</v>
      </c>
      <c r="B34" s="19" t="str">
        <f t="shared" si="0"/>
        <v/>
      </c>
      <c r="C34" s="20" t="str">
        <f t="shared" si="1"/>
        <v/>
      </c>
      <c r="D34" s="21"/>
      <c r="E34" s="25" t="s">
        <v>53</v>
      </c>
      <c r="F34" s="26" t="s">
        <v>54</v>
      </c>
      <c r="G34" s="24" t="s">
        <v>16</v>
      </c>
      <c r="I34" s="17" t="str">
        <f t="shared" ca="1" si="2"/>
        <v/>
      </c>
    </row>
    <row r="35" spans="1:9" ht="20.100000000000001" customHeight="1">
      <c r="A35" s="18">
        <f>DATEVALUE("25.12."&amp;$N$1)</f>
        <v>46746</v>
      </c>
      <c r="B35" s="19">
        <f t="shared" si="0"/>
        <v>46746</v>
      </c>
      <c r="C35" s="20">
        <f t="shared" si="1"/>
        <v>46746</v>
      </c>
      <c r="D35" s="21" t="s">
        <v>13</v>
      </c>
      <c r="E35" s="22" t="s">
        <v>55</v>
      </c>
      <c r="F35" s="23" t="s">
        <v>15</v>
      </c>
      <c r="G35" s="24" t="s">
        <v>16</v>
      </c>
      <c r="I35" s="17" t="str">
        <f t="shared" ca="1" si="2"/>
        <v/>
      </c>
    </row>
    <row r="36" spans="1:9" ht="20.100000000000001" customHeight="1">
      <c r="A36" s="18">
        <f>DATEVALUE("26.12."&amp;$N$1)</f>
        <v>46747</v>
      </c>
      <c r="B36" s="19">
        <f t="shared" si="0"/>
        <v>46747</v>
      </c>
      <c r="C36" s="20">
        <f t="shared" si="1"/>
        <v>46747</v>
      </c>
      <c r="D36" s="21" t="s">
        <v>13</v>
      </c>
      <c r="E36" s="22" t="s">
        <v>56</v>
      </c>
      <c r="F36" s="23" t="s">
        <v>15</v>
      </c>
      <c r="G36" s="24" t="s">
        <v>16</v>
      </c>
      <c r="I36" s="17" t="str">
        <f t="shared" ca="1" si="2"/>
        <v/>
      </c>
    </row>
    <row r="37" spans="1:9" ht="20.100000000000001" customHeight="1">
      <c r="A37" s="18">
        <f>$O$1-1</f>
        <v>46473</v>
      </c>
      <c r="B37" s="19" t="str">
        <f t="shared" si="0"/>
        <v/>
      </c>
      <c r="C37" s="20" t="str">
        <f t="shared" si="1"/>
        <v/>
      </c>
      <c r="D37" s="21"/>
      <c r="E37" s="22" t="s">
        <v>57</v>
      </c>
      <c r="F37" s="23" t="s">
        <v>21</v>
      </c>
      <c r="G37" s="24" t="s">
        <v>58</v>
      </c>
      <c r="I37" s="17" t="str">
        <f t="shared" ca="1" si="2"/>
        <v/>
      </c>
    </row>
    <row r="38" spans="1:9" ht="20.100000000000001" customHeight="1">
      <c r="A38" s="18">
        <f>DATE($N$1,12,25)-WEEKDAY(DATE($N$1,12,25),2)-21</f>
        <v>46719</v>
      </c>
      <c r="B38" s="19" t="str">
        <f t="shared" si="0"/>
        <v/>
      </c>
      <c r="C38" s="20" t="str">
        <f t="shared" si="1"/>
        <v/>
      </c>
      <c r="D38" s="21"/>
      <c r="E38" s="22" t="s">
        <v>59</v>
      </c>
      <c r="F38" s="23" t="s">
        <v>15</v>
      </c>
      <c r="G38" s="24" t="s">
        <v>58</v>
      </c>
      <c r="I38" s="17" t="str">
        <f t="shared" ca="1" si="2"/>
        <v/>
      </c>
    </row>
    <row r="39" spans="1:9" ht="20.100000000000001" customHeight="1">
      <c r="A39" s="18">
        <f>DATEVALUE("06.12."&amp;$N$1)</f>
        <v>46727</v>
      </c>
      <c r="B39" s="19" t="str">
        <f t="shared" si="0"/>
        <v/>
      </c>
      <c r="C39" s="20" t="str">
        <f t="shared" si="1"/>
        <v/>
      </c>
      <c r="D39" s="21"/>
      <c r="E39" s="22" t="s">
        <v>60</v>
      </c>
      <c r="F39" s="23" t="s">
        <v>15</v>
      </c>
      <c r="G39" s="24" t="s">
        <v>58</v>
      </c>
      <c r="I39" s="17" t="str">
        <f t="shared" ca="1" si="2"/>
        <v/>
      </c>
    </row>
    <row r="40" spans="1:9" ht="20.100000000000001" customHeight="1">
      <c r="A40" s="18">
        <f>DATE($N$1,12,25)-WEEKDAY(DATE($N$1,12,25),2)-14</f>
        <v>46726</v>
      </c>
      <c r="B40" s="19" t="str">
        <f t="shared" si="0"/>
        <v/>
      </c>
      <c r="C40" s="20" t="str">
        <f t="shared" si="1"/>
        <v/>
      </c>
      <c r="D40" s="21"/>
      <c r="E40" s="22" t="s">
        <v>61</v>
      </c>
      <c r="F40" s="23" t="s">
        <v>15</v>
      </c>
      <c r="G40" s="24" t="s">
        <v>58</v>
      </c>
      <c r="I40" s="17" t="str">
        <f t="shared" ca="1" si="2"/>
        <v/>
      </c>
    </row>
    <row r="41" spans="1:9" ht="20.100000000000001" customHeight="1">
      <c r="A41" s="18">
        <f>DATE($N$1,12,25)-WEEKDAY(DATE($N$1,12,25),2)-7</f>
        <v>46733</v>
      </c>
      <c r="B41" s="19" t="str">
        <f t="shared" si="0"/>
        <v/>
      </c>
      <c r="C41" s="20" t="str">
        <f t="shared" si="1"/>
        <v/>
      </c>
      <c r="D41" s="21"/>
      <c r="E41" s="22" t="s">
        <v>62</v>
      </c>
      <c r="F41" s="23" t="s">
        <v>15</v>
      </c>
      <c r="G41" s="24" t="s">
        <v>58</v>
      </c>
      <c r="I41" s="17" t="str">
        <f t="shared" ca="1" si="2"/>
        <v/>
      </c>
    </row>
    <row r="42" spans="1:9" ht="20.100000000000001" customHeight="1">
      <c r="A42" s="18">
        <f>DATE($N$1,12,25)-WEEKDAY(DATE($N$1,12,25),2)</f>
        <v>46740</v>
      </c>
      <c r="B42" s="19" t="str">
        <f t="shared" si="0"/>
        <v/>
      </c>
      <c r="C42" s="20" t="str">
        <f t="shared" si="1"/>
        <v/>
      </c>
      <c r="D42" s="21"/>
      <c r="E42" s="22" t="s">
        <v>63</v>
      </c>
      <c r="F42" s="23" t="s">
        <v>15</v>
      </c>
      <c r="G42" s="24" t="s">
        <v>58</v>
      </c>
      <c r="I42" s="17" t="str">
        <f t="shared" ca="1" si="2"/>
        <v/>
      </c>
    </row>
    <row r="43" spans="1:9" ht="20.100000000000001" customHeight="1">
      <c r="A43" s="18">
        <f>DATEVALUE("24.12."&amp;$N$1)</f>
        <v>46745</v>
      </c>
      <c r="B43" s="19" t="str">
        <f t="shared" si="0"/>
        <v/>
      </c>
      <c r="C43" s="20" t="str">
        <f t="shared" si="1"/>
        <v/>
      </c>
      <c r="D43" s="21"/>
      <c r="E43" s="22" t="s">
        <v>64</v>
      </c>
      <c r="F43" s="23" t="s">
        <v>15</v>
      </c>
      <c r="G43" s="24" t="s">
        <v>58</v>
      </c>
      <c r="I43" s="17" t="str">
        <f t="shared" ca="1" si="2"/>
        <v/>
      </c>
    </row>
    <row r="44" spans="1:9" ht="20.100000000000001" customHeight="1">
      <c r="A44" s="18">
        <f>DATEVALUE("31.12."&amp;$N$1)</f>
        <v>46752</v>
      </c>
      <c r="B44" s="19" t="str">
        <f t="shared" si="0"/>
        <v/>
      </c>
      <c r="C44" s="20" t="str">
        <f t="shared" si="1"/>
        <v/>
      </c>
      <c r="D44" s="21"/>
      <c r="E44" s="22" t="s">
        <v>65</v>
      </c>
      <c r="F44" s="23" t="s">
        <v>15</v>
      </c>
      <c r="G44" s="24" t="s">
        <v>58</v>
      </c>
      <c r="I44" s="17" t="str">
        <f t="shared" ca="1" si="2"/>
        <v/>
      </c>
    </row>
    <row r="45" spans="1:9" ht="19.5">
      <c r="A45" s="27"/>
      <c r="B45" s="28" t="str">
        <f t="shared" si="0"/>
        <v/>
      </c>
      <c r="C45" s="29" t="str">
        <f t="shared" si="1"/>
        <v/>
      </c>
      <c r="D45" s="21"/>
      <c r="E45" s="25"/>
      <c r="F45" s="26"/>
      <c r="G45" s="24"/>
    </row>
    <row r="46" spans="1:9" ht="19.5">
      <c r="A46" s="27"/>
      <c r="B46" s="28" t="str">
        <f t="shared" si="0"/>
        <v/>
      </c>
      <c r="C46" s="29" t="str">
        <f t="shared" si="1"/>
        <v/>
      </c>
      <c r="D46" s="21"/>
      <c r="E46" s="25"/>
      <c r="F46" s="26"/>
      <c r="G46" s="24"/>
    </row>
    <row r="47" spans="1:9" ht="19.5">
      <c r="A47" s="27"/>
      <c r="B47" s="28" t="str">
        <f t="shared" si="0"/>
        <v/>
      </c>
      <c r="C47" s="29" t="str">
        <f t="shared" si="1"/>
        <v/>
      </c>
      <c r="D47" s="21"/>
      <c r="E47" s="25"/>
      <c r="F47" s="26"/>
      <c r="G47" s="24"/>
    </row>
    <row r="48" spans="1:9" ht="19.5">
      <c r="A48" s="27"/>
      <c r="B48" s="28" t="str">
        <f t="shared" si="0"/>
        <v/>
      </c>
      <c r="C48" s="29" t="str">
        <f t="shared" si="1"/>
        <v/>
      </c>
      <c r="D48" s="21"/>
      <c r="E48" s="25"/>
      <c r="F48" s="26"/>
      <c r="G48" s="24"/>
    </row>
    <row r="49" spans="1:7" ht="19.5">
      <c r="A49" s="27"/>
      <c r="B49" s="28" t="str">
        <f t="shared" si="0"/>
        <v/>
      </c>
      <c r="C49" s="29" t="str">
        <f t="shared" si="1"/>
        <v/>
      </c>
      <c r="D49" s="21"/>
      <c r="E49" s="25"/>
      <c r="F49" s="26"/>
      <c r="G49" s="24"/>
    </row>
    <row r="50" spans="1:7" ht="19.5">
      <c r="A50" s="27"/>
      <c r="B50" s="28" t="str">
        <f t="shared" si="0"/>
        <v/>
      </c>
      <c r="C50" s="29" t="str">
        <f t="shared" si="1"/>
        <v/>
      </c>
      <c r="D50" s="21"/>
      <c r="E50" s="25"/>
      <c r="F50" s="26"/>
      <c r="G50" s="24"/>
    </row>
    <row r="51" spans="1:7" ht="19.5">
      <c r="A51" s="30"/>
      <c r="B51" s="31" t="str">
        <f t="shared" si="0"/>
        <v/>
      </c>
      <c r="C51" s="32" t="str">
        <f t="shared" si="1"/>
        <v/>
      </c>
      <c r="D51" s="33"/>
      <c r="E51" s="34"/>
      <c r="F51" s="35"/>
      <c r="G51" s="36"/>
    </row>
  </sheetData>
  <sheetProtection selectLockedCells="1"/>
  <mergeCells count="2">
    <mergeCell ref="J1:K1"/>
    <mergeCell ref="S1:T1"/>
  </mergeCells>
  <conditionalFormatting sqref="A2:G51">
    <cfRule type="expression" dxfId="4" priority="1">
      <formula>AND(WEEKDAY($C2,2)&gt;5,A2&gt;0)</formula>
    </cfRule>
    <cfRule type="expression" dxfId="3" priority="2">
      <formula>IF($D2="x",$A2,"")</formula>
    </cfRule>
  </conditionalFormatting>
  <pageMargins left="0.42" right="0.13" top="0.39" bottom="0.27" header="0.31496062992125984" footer="0.31496062992125984"/>
  <pageSetup paperSize="9" scale="65" orientation="portrait" horizontalDpi="4294967293" verticalDpi="0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12</vt:i4>
      </vt:variant>
    </vt:vector>
  </HeadingPairs>
  <TitlesOfParts>
    <vt:vector size="25" baseType="lpstr">
      <vt:lpstr>JAN</vt:lpstr>
      <vt:lpstr>FEB</vt:lpstr>
      <vt:lpstr>MRZ</vt:lpstr>
      <vt:lpstr>APR</vt:lpstr>
      <vt:lpstr>MAI</vt:lpstr>
      <vt:lpstr>JUN</vt:lpstr>
      <vt:lpstr>JUL</vt:lpstr>
      <vt:lpstr>AUG</vt:lpstr>
      <vt:lpstr>SEP</vt:lpstr>
      <vt:lpstr>OKT</vt:lpstr>
      <vt:lpstr>NOV</vt:lpstr>
      <vt:lpstr>DEZ</vt:lpstr>
      <vt:lpstr>Feiertage</vt:lpstr>
      <vt:lpstr>APR!Druckbereich</vt:lpstr>
      <vt:lpstr>AUG!Druckbereich</vt:lpstr>
      <vt:lpstr>DEZ!Druckbereich</vt:lpstr>
      <vt:lpstr>FEB!Druckbereich</vt:lpstr>
      <vt:lpstr>JAN!Druckbereich</vt:lpstr>
      <vt:lpstr>JUL!Druckbereich</vt:lpstr>
      <vt:lpstr>JUN!Druckbereich</vt:lpstr>
      <vt:lpstr>MAI!Druckbereich</vt:lpstr>
      <vt:lpstr>MRZ!Druckbereich</vt:lpstr>
      <vt:lpstr>NOV!Druckbereich</vt:lpstr>
      <vt:lpstr>OKT!Druckbereich</vt:lpstr>
      <vt:lpstr>SEP!Druckbereich</vt:lpstr>
    </vt:vector>
  </TitlesOfParts>
  <Company>office-lernen.com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office-lernen.com</dc:creator>
  <cp:lastModifiedBy>office-lernen.com</cp:lastModifiedBy>
  <cp:lastPrinted>2024-09-16T16:11:10Z</cp:lastPrinted>
  <dcterms:created xsi:type="dcterms:W3CDTF">2023-10-02T08:20:44Z</dcterms:created>
  <dcterms:modified xsi:type="dcterms:W3CDTF">2026-09-18T17:01:02Z</dcterms:modified>
</cp:coreProperties>
</file>