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Dropbox\Condivisi\OFFICE-LERNEN\Anwesenheitslisten\Upload 2026-09-11\kostenlos\"/>
    </mc:Choice>
  </mc:AlternateContent>
  <xr:revisionPtr revIDLastSave="0" documentId="8_{56EBC2DC-BEA7-4A6A-8A7D-C574E5D8D31B}" xr6:coauthVersionLast="47" xr6:coauthVersionMax="47" xr10:uidLastSave="{00000000-0000-0000-0000-000000000000}"/>
  <workbookProtection workbookAlgorithmName="SHA-512" workbookHashValue="wgahOFHRBHto0JNdq9iQhgXf+DYc7S2KF4v3RAAiJgFXQO91T8B49PTDqXhuBbECOYrV+95wBtheT0/uy/UEZA==" workbookSaltValue="dFBzbyIaSqiDtCbV1zQIaQ==" workbookSpinCount="100000" lockStructure="1"/>
  <bookViews>
    <workbookView xWindow="-120" yWindow="-120" windowWidth="29040" windowHeight="15720" xr2:uid="{9FF0445F-3567-4C4D-8C73-4F6D0380BF2D}"/>
  </bookViews>
  <sheets>
    <sheet name="Aug 26" sheetId="2" r:id="rId1"/>
    <sheet name="Sep 26" sheetId="35" r:id="rId2"/>
    <sheet name="Okt 26" sheetId="36" r:id="rId3"/>
    <sheet name="Feiertage" sheetId="18" r:id="rId4"/>
    <sheet name="Info" sheetId="32" r:id="rId5"/>
  </sheets>
  <definedNames>
    <definedName name="_xlnm._FilterDatabase" localSheetId="3" hidden="1">Feiertage!$K$3:$K$44</definedName>
    <definedName name="_xlnm.Print_Area" localSheetId="0">'Aug 26'!$B$1:$AH$46</definedName>
    <definedName name="_xlnm.Print_Area" localSheetId="3">Tabelle1[[#All],[Datum
2027]:[Land]]</definedName>
    <definedName name="_xlnm.Print_Area" localSheetId="2">'Okt 26'!$B$1:$AH$46</definedName>
    <definedName name="_xlnm.Print_Area" localSheetId="1">'Sep 26'!$B$1:$AH$46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8" l="1"/>
  <c r="A12" i="18"/>
  <c r="AG20" i="36"/>
  <c r="AH20" i="36" s="1"/>
  <c r="AG22" i="36"/>
  <c r="AH22" i="36" s="1"/>
  <c r="AG23" i="36"/>
  <c r="AG24" i="36"/>
  <c r="AH24" i="36" s="1"/>
  <c r="AG36" i="36"/>
  <c r="AG38" i="36"/>
  <c r="AH38" i="36" s="1"/>
  <c r="AG39" i="36"/>
  <c r="AG40" i="36"/>
  <c r="AH40" i="36" s="1"/>
  <c r="AG9" i="35"/>
  <c r="AG9" i="36" s="1"/>
  <c r="AH9" i="36" s="1"/>
  <c r="AG10" i="35"/>
  <c r="AG10" i="36" s="1"/>
  <c r="AG11" i="35"/>
  <c r="AG11" i="36" s="1"/>
  <c r="AH11" i="36" s="1"/>
  <c r="AG12" i="35"/>
  <c r="AG12" i="36" s="1"/>
  <c r="AH12" i="36" s="1"/>
  <c r="AG13" i="35"/>
  <c r="AG13" i="36" s="1"/>
  <c r="AH13" i="36" s="1"/>
  <c r="AG14" i="35"/>
  <c r="AG14" i="36" s="1"/>
  <c r="AH14" i="36" s="1"/>
  <c r="AG15" i="35"/>
  <c r="AG15" i="36" s="1"/>
  <c r="AH15" i="36" s="1"/>
  <c r="AG16" i="35"/>
  <c r="AG16" i="36" s="1"/>
  <c r="AH16" i="36" s="1"/>
  <c r="AG17" i="35"/>
  <c r="AH17" i="35" s="1"/>
  <c r="AG18" i="35"/>
  <c r="AG18" i="36" s="1"/>
  <c r="AH18" i="36" s="1"/>
  <c r="AG19" i="35"/>
  <c r="AH19" i="35" s="1"/>
  <c r="AG20" i="35"/>
  <c r="AH20" i="35" s="1"/>
  <c r="AG21" i="35"/>
  <c r="AH21" i="35" s="1"/>
  <c r="AG22" i="35"/>
  <c r="AG23" i="35"/>
  <c r="AG24" i="35"/>
  <c r="AG25" i="35"/>
  <c r="AG25" i="36" s="1"/>
  <c r="AH25" i="36" s="1"/>
  <c r="AG26" i="35"/>
  <c r="AG26" i="36" s="1"/>
  <c r="AH26" i="36" s="1"/>
  <c r="AG27" i="35"/>
  <c r="AG27" i="36" s="1"/>
  <c r="AH27" i="36" s="1"/>
  <c r="AG28" i="35"/>
  <c r="AG28" i="36" s="1"/>
  <c r="AH28" i="36" s="1"/>
  <c r="AG29" i="35"/>
  <c r="AH29" i="35" s="1"/>
  <c r="AG30" i="35"/>
  <c r="AG30" i="36" s="1"/>
  <c r="AH30" i="36" s="1"/>
  <c r="AG31" i="35"/>
  <c r="AG31" i="36" s="1"/>
  <c r="AH31" i="36" s="1"/>
  <c r="AG32" i="35"/>
  <c r="AH32" i="35" s="1"/>
  <c r="AG33" i="35"/>
  <c r="AH33" i="35" s="1"/>
  <c r="AG34" i="35"/>
  <c r="AG34" i="36" s="1"/>
  <c r="AH34" i="36" s="1"/>
  <c r="AG35" i="35"/>
  <c r="AH35" i="35" s="1"/>
  <c r="AG36" i="35"/>
  <c r="AH36" i="35" s="1"/>
  <c r="AG37" i="35"/>
  <c r="AH37" i="35" s="1"/>
  <c r="AG38" i="35"/>
  <c r="AG39" i="35"/>
  <c r="AG40" i="35"/>
  <c r="AG41" i="35"/>
  <c r="AH41" i="35" s="1"/>
  <c r="AG42" i="35"/>
  <c r="AG42" i="36" s="1"/>
  <c r="AH42" i="36" s="1"/>
  <c r="AG8" i="35"/>
  <c r="AG8" i="36" s="1"/>
  <c r="AH8" i="36" s="1"/>
  <c r="C17" i="36"/>
  <c r="C18" i="36"/>
  <c r="C19" i="36"/>
  <c r="C20" i="36"/>
  <c r="C33" i="36"/>
  <c r="C34" i="36"/>
  <c r="C35" i="36"/>
  <c r="C36" i="36"/>
  <c r="B15" i="36"/>
  <c r="B16" i="36"/>
  <c r="B17" i="36"/>
  <c r="B18" i="36"/>
  <c r="B19" i="36"/>
  <c r="B20" i="36"/>
  <c r="B30" i="36"/>
  <c r="B31" i="36"/>
  <c r="B32" i="36"/>
  <c r="B33" i="36"/>
  <c r="B34" i="36"/>
  <c r="B35" i="36"/>
  <c r="B36" i="36"/>
  <c r="B8" i="35"/>
  <c r="B8" i="36" s="1"/>
  <c r="C9" i="35"/>
  <c r="C9" i="36" s="1"/>
  <c r="C10" i="35"/>
  <c r="C10" i="36" s="1"/>
  <c r="C11" i="35"/>
  <c r="C11" i="36" s="1"/>
  <c r="C12" i="35"/>
  <c r="C12" i="36" s="1"/>
  <c r="C13" i="35"/>
  <c r="C13" i="36" s="1"/>
  <c r="C14" i="35"/>
  <c r="C14" i="36" s="1"/>
  <c r="C15" i="35"/>
  <c r="C15" i="36" s="1"/>
  <c r="C16" i="35"/>
  <c r="C16" i="36" s="1"/>
  <c r="C17" i="35"/>
  <c r="C18" i="35"/>
  <c r="C19" i="35"/>
  <c r="C20" i="35"/>
  <c r="C21" i="35"/>
  <c r="C21" i="36" s="1"/>
  <c r="C22" i="35"/>
  <c r="C22" i="36" s="1"/>
  <c r="C23" i="35"/>
  <c r="C23" i="36" s="1"/>
  <c r="C24" i="35"/>
  <c r="C24" i="36" s="1"/>
  <c r="C25" i="35"/>
  <c r="C25" i="36" s="1"/>
  <c r="C26" i="35"/>
  <c r="C26" i="36" s="1"/>
  <c r="C27" i="35"/>
  <c r="C27" i="36" s="1"/>
  <c r="C28" i="35"/>
  <c r="C28" i="36" s="1"/>
  <c r="C29" i="35"/>
  <c r="C29" i="36" s="1"/>
  <c r="C30" i="35"/>
  <c r="C30" i="36" s="1"/>
  <c r="C31" i="35"/>
  <c r="C31" i="36" s="1"/>
  <c r="C32" i="35"/>
  <c r="C32" i="36" s="1"/>
  <c r="C33" i="35"/>
  <c r="C34" i="35"/>
  <c r="C35" i="35"/>
  <c r="C36" i="35"/>
  <c r="C37" i="35"/>
  <c r="C37" i="36" s="1"/>
  <c r="C38" i="35"/>
  <c r="C38" i="36" s="1"/>
  <c r="C39" i="35"/>
  <c r="C39" i="36" s="1"/>
  <c r="C40" i="35"/>
  <c r="C40" i="36" s="1"/>
  <c r="C41" i="35"/>
  <c r="C41" i="36" s="1"/>
  <c r="C42" i="35"/>
  <c r="C42" i="36" s="1"/>
  <c r="C8" i="35"/>
  <c r="C8" i="36" s="1"/>
  <c r="B9" i="35"/>
  <c r="B9" i="36" s="1"/>
  <c r="B10" i="35"/>
  <c r="B10" i="36" s="1"/>
  <c r="B11" i="35"/>
  <c r="B11" i="36" s="1"/>
  <c r="B12" i="35"/>
  <c r="B12" i="36" s="1"/>
  <c r="B13" i="35"/>
  <c r="B13" i="36" s="1"/>
  <c r="B14" i="35"/>
  <c r="B14" i="36" s="1"/>
  <c r="B15" i="35"/>
  <c r="B16" i="35"/>
  <c r="B17" i="35"/>
  <c r="B18" i="35"/>
  <c r="B19" i="35"/>
  <c r="B20" i="35"/>
  <c r="B21" i="35"/>
  <c r="B21" i="36" s="1"/>
  <c r="B22" i="35"/>
  <c r="B22" i="36" s="1"/>
  <c r="B23" i="35"/>
  <c r="B23" i="36" s="1"/>
  <c r="B24" i="35"/>
  <c r="B24" i="36" s="1"/>
  <c r="B25" i="35"/>
  <c r="B25" i="36" s="1"/>
  <c r="B26" i="35"/>
  <c r="B26" i="36" s="1"/>
  <c r="B27" i="35"/>
  <c r="B27" i="36" s="1"/>
  <c r="B28" i="35"/>
  <c r="B28" i="36" s="1"/>
  <c r="B29" i="35"/>
  <c r="B29" i="36" s="1"/>
  <c r="B30" i="35"/>
  <c r="B31" i="35"/>
  <c r="B32" i="35"/>
  <c r="B33" i="35"/>
  <c r="B34" i="35"/>
  <c r="B35" i="35"/>
  <c r="B36" i="35"/>
  <c r="B37" i="35"/>
  <c r="B37" i="36" s="1"/>
  <c r="B38" i="35"/>
  <c r="B38" i="36" s="1"/>
  <c r="B39" i="35"/>
  <c r="B39" i="36" s="1"/>
  <c r="B40" i="35"/>
  <c r="B40" i="36" s="1"/>
  <c r="B41" i="35"/>
  <c r="B41" i="36" s="1"/>
  <c r="B42" i="35"/>
  <c r="B42" i="36" s="1"/>
  <c r="C3" i="18"/>
  <c r="C5" i="18"/>
  <c r="C6" i="18"/>
  <c r="C8" i="18"/>
  <c r="C9" i="18"/>
  <c r="C11" i="18"/>
  <c r="C12" i="18"/>
  <c r="C14" i="18"/>
  <c r="C18" i="18"/>
  <c r="C19" i="18"/>
  <c r="C20" i="18"/>
  <c r="C21" i="18"/>
  <c r="C23" i="18"/>
  <c r="C24" i="18"/>
  <c r="C25" i="18"/>
  <c r="C26" i="18"/>
  <c r="C27" i="18"/>
  <c r="C28" i="18"/>
  <c r="C29" i="18"/>
  <c r="C31" i="18"/>
  <c r="C32" i="18"/>
  <c r="C33" i="18"/>
  <c r="C34" i="18"/>
  <c r="C35" i="18"/>
  <c r="C36" i="18"/>
  <c r="C37" i="18"/>
  <c r="C38" i="18"/>
  <c r="C39" i="18"/>
  <c r="C40" i="18"/>
  <c r="C41" i="18"/>
  <c r="C44" i="18"/>
  <c r="C45" i="18"/>
  <c r="C46" i="18"/>
  <c r="C47" i="18"/>
  <c r="C48" i="18"/>
  <c r="C49" i="18"/>
  <c r="C50" i="18"/>
  <c r="C51" i="18"/>
  <c r="D14" i="18"/>
  <c r="D13" i="18"/>
  <c r="C13" i="18" s="1"/>
  <c r="D9" i="18"/>
  <c r="T1" i="18"/>
  <c r="R1" i="18"/>
  <c r="S1" i="18"/>
  <c r="D18" i="18" s="1"/>
  <c r="Q1" i="18"/>
  <c r="D6" i="18"/>
  <c r="D5" i="18"/>
  <c r="D4" i="18"/>
  <c r="C4" i="18" s="1"/>
  <c r="D3" i="18"/>
  <c r="D19" i="18"/>
  <c r="D20" i="18"/>
  <c r="D21" i="18"/>
  <c r="D22" i="18"/>
  <c r="C22" i="18" s="1"/>
  <c r="D23" i="18"/>
  <c r="D24" i="18"/>
  <c r="D25" i="18"/>
  <c r="D26" i="18"/>
  <c r="D27" i="18"/>
  <c r="D28" i="18"/>
  <c r="D29" i="18"/>
  <c r="D30" i="18"/>
  <c r="C30" i="18" s="1"/>
  <c r="D31" i="18"/>
  <c r="D32" i="18"/>
  <c r="D33" i="18"/>
  <c r="D34" i="18"/>
  <c r="D35" i="18"/>
  <c r="D36" i="18"/>
  <c r="D37" i="18"/>
  <c r="D38" i="18"/>
  <c r="D39" i="18"/>
  <c r="D40" i="18"/>
  <c r="D41" i="18"/>
  <c r="D42" i="18"/>
  <c r="C42" i="18" s="1"/>
  <c r="D43" i="18"/>
  <c r="C43" i="18" s="1"/>
  <c r="D44" i="18"/>
  <c r="A3" i="18"/>
  <c r="D2" i="18"/>
  <c r="C2" i="18" s="1"/>
  <c r="A2" i="18"/>
  <c r="E2" i="18" s="1"/>
  <c r="AC1" i="36"/>
  <c r="AB46" i="36"/>
  <c r="AA46" i="36"/>
  <c r="Z46" i="36"/>
  <c r="Y46" i="36"/>
  <c r="X46" i="36"/>
  <c r="W46" i="36"/>
  <c r="V46" i="36"/>
  <c r="U46" i="36"/>
  <c r="T46" i="36"/>
  <c r="S46" i="36"/>
  <c r="R46" i="36"/>
  <c r="Q46" i="36"/>
  <c r="P46" i="36"/>
  <c r="O46" i="36"/>
  <c r="N46" i="36"/>
  <c r="M46" i="36"/>
  <c r="L46" i="36"/>
  <c r="K46" i="36"/>
  <c r="J46" i="36"/>
  <c r="I46" i="36"/>
  <c r="H46" i="36"/>
  <c r="G46" i="36"/>
  <c r="F46" i="36"/>
  <c r="E46" i="36"/>
  <c r="D46" i="36"/>
  <c r="AB45" i="36"/>
  <c r="AA45" i="36"/>
  <c r="Z45" i="36"/>
  <c r="Y45" i="36"/>
  <c r="X45" i="36"/>
  <c r="W45" i="36"/>
  <c r="V45" i="36"/>
  <c r="U45" i="36"/>
  <c r="T45" i="36"/>
  <c r="S45" i="36"/>
  <c r="R45" i="36"/>
  <c r="Q45" i="36"/>
  <c r="P45" i="36"/>
  <c r="O45" i="36"/>
  <c r="N45" i="36"/>
  <c r="M45" i="36"/>
  <c r="L45" i="36"/>
  <c r="K45" i="36"/>
  <c r="J45" i="36"/>
  <c r="I45" i="36"/>
  <c r="H45" i="36"/>
  <c r="G45" i="36"/>
  <c r="F45" i="36"/>
  <c r="E45" i="36"/>
  <c r="D45" i="36"/>
  <c r="AB44" i="36"/>
  <c r="AA44" i="36"/>
  <c r="Z44" i="36"/>
  <c r="Y44" i="36"/>
  <c r="X44" i="36"/>
  <c r="W44" i="36"/>
  <c r="V44" i="36"/>
  <c r="U44" i="36"/>
  <c r="T44" i="36"/>
  <c r="S44" i="36"/>
  <c r="R44" i="36"/>
  <c r="Q44" i="36"/>
  <c r="P44" i="36"/>
  <c r="O44" i="36"/>
  <c r="N44" i="36"/>
  <c r="M44" i="36"/>
  <c r="L44" i="36"/>
  <c r="K44" i="36"/>
  <c r="J44" i="36"/>
  <c r="I44" i="36"/>
  <c r="H44" i="36"/>
  <c r="G44" i="36"/>
  <c r="F44" i="36"/>
  <c r="E44" i="36"/>
  <c r="D44" i="36"/>
  <c r="AB43" i="36"/>
  <c r="AA43" i="36"/>
  <c r="Z43" i="36"/>
  <c r="Y43" i="36"/>
  <c r="X43" i="36"/>
  <c r="W43" i="36"/>
  <c r="V43" i="36"/>
  <c r="U43" i="36"/>
  <c r="T43" i="36"/>
  <c r="S43" i="36"/>
  <c r="R43" i="36"/>
  <c r="Q43" i="36"/>
  <c r="P43" i="36"/>
  <c r="O43" i="36"/>
  <c r="N43" i="36"/>
  <c r="M43" i="36"/>
  <c r="L43" i="36"/>
  <c r="K43" i="36"/>
  <c r="J43" i="36"/>
  <c r="I43" i="36"/>
  <c r="H43" i="36"/>
  <c r="G43" i="36"/>
  <c r="F43" i="36"/>
  <c r="E43" i="36"/>
  <c r="D43" i="36"/>
  <c r="AF42" i="36"/>
  <c r="AE42" i="36"/>
  <c r="AD42" i="36"/>
  <c r="AC42" i="36"/>
  <c r="AF41" i="36"/>
  <c r="AE41" i="36"/>
  <c r="AD41" i="36"/>
  <c r="AC41" i="36"/>
  <c r="AF40" i="36"/>
  <c r="AE40" i="36"/>
  <c r="AD40" i="36"/>
  <c r="AC40" i="36"/>
  <c r="AH39" i="36"/>
  <c r="AF39" i="36"/>
  <c r="AE39" i="36"/>
  <c r="AD39" i="36"/>
  <c r="AC39" i="36"/>
  <c r="AF38" i="36"/>
  <c r="AE38" i="36"/>
  <c r="AD38" i="36"/>
  <c r="AC38" i="36"/>
  <c r="AF37" i="36"/>
  <c r="AE37" i="36"/>
  <c r="AD37" i="36"/>
  <c r="AC37" i="36"/>
  <c r="AH36" i="36"/>
  <c r="AF36" i="36"/>
  <c r="AE36" i="36"/>
  <c r="AD36" i="36"/>
  <c r="AC36" i="36"/>
  <c r="AF35" i="36"/>
  <c r="AE35" i="36"/>
  <c r="AD35" i="36"/>
  <c r="AC35" i="36"/>
  <c r="AF34" i="36"/>
  <c r="AE34" i="36"/>
  <c r="AD34" i="36"/>
  <c r="AC34" i="36"/>
  <c r="AF33" i="36"/>
  <c r="AE33" i="36"/>
  <c r="AD33" i="36"/>
  <c r="AC33" i="36"/>
  <c r="AF32" i="36"/>
  <c r="AE32" i="36"/>
  <c r="AD32" i="36"/>
  <c r="AC32" i="36"/>
  <c r="AF31" i="36"/>
  <c r="AE31" i="36"/>
  <c r="AD31" i="36"/>
  <c r="AC31" i="36"/>
  <c r="AF30" i="36"/>
  <c r="AE30" i="36"/>
  <c r="AD30" i="36"/>
  <c r="AC30" i="36"/>
  <c r="AF29" i="36"/>
  <c r="AE29" i="36"/>
  <c r="AD29" i="36"/>
  <c r="AC29" i="36"/>
  <c r="AF28" i="36"/>
  <c r="AE28" i="36"/>
  <c r="AD28" i="36"/>
  <c r="AC28" i="36"/>
  <c r="AF27" i="36"/>
  <c r="AE27" i="36"/>
  <c r="AD27" i="36"/>
  <c r="AC27" i="36"/>
  <c r="AF26" i="36"/>
  <c r="AE26" i="36"/>
  <c r="AD26" i="36"/>
  <c r="AC26" i="36"/>
  <c r="AF25" i="36"/>
  <c r="AE25" i="36"/>
  <c r="AD25" i="36"/>
  <c r="AC25" i="36"/>
  <c r="AF24" i="36"/>
  <c r="AE24" i="36"/>
  <c r="AD24" i="36"/>
  <c r="AC24" i="36"/>
  <c r="AH23" i="36"/>
  <c r="AF23" i="36"/>
  <c r="AE23" i="36"/>
  <c r="AD23" i="36"/>
  <c r="AC23" i="36"/>
  <c r="AF22" i="36"/>
  <c r="AE22" i="36"/>
  <c r="AD22" i="36"/>
  <c r="AC22" i="36"/>
  <c r="AF21" i="36"/>
  <c r="AE21" i="36"/>
  <c r="AD21" i="36"/>
  <c r="AC21" i="36"/>
  <c r="AF20" i="36"/>
  <c r="AE20" i="36"/>
  <c r="AD20" i="36"/>
  <c r="AC20" i="36"/>
  <c r="AF19" i="36"/>
  <c r="AE19" i="36"/>
  <c r="AD19" i="36"/>
  <c r="AC19" i="36"/>
  <c r="AF18" i="36"/>
  <c r="AE18" i="36"/>
  <c r="AD18" i="36"/>
  <c r="AC18" i="36"/>
  <c r="AF17" i="36"/>
  <c r="AE17" i="36"/>
  <c r="AD17" i="36"/>
  <c r="AC17" i="36"/>
  <c r="AF16" i="36"/>
  <c r="AE16" i="36"/>
  <c r="AD16" i="36"/>
  <c r="AC16" i="36"/>
  <c r="AF15" i="36"/>
  <c r="AE15" i="36"/>
  <c r="AD15" i="36"/>
  <c r="AC15" i="36"/>
  <c r="AF14" i="36"/>
  <c r="AE14" i="36"/>
  <c r="AD14" i="36"/>
  <c r="AC14" i="36"/>
  <c r="AF13" i="36"/>
  <c r="AE13" i="36"/>
  <c r="AD13" i="36"/>
  <c r="AC13" i="36"/>
  <c r="AF12" i="36"/>
  <c r="AE12" i="36"/>
  <c r="AD12" i="36"/>
  <c r="AC12" i="36"/>
  <c r="AF11" i="36"/>
  <c r="AE11" i="36"/>
  <c r="AD11" i="36"/>
  <c r="AC11" i="36"/>
  <c r="AF10" i="36"/>
  <c r="AE10" i="36"/>
  <c r="AD10" i="36"/>
  <c r="AC10" i="36"/>
  <c r="AF9" i="36"/>
  <c r="AE9" i="36"/>
  <c r="AD9" i="36"/>
  <c r="AC9" i="36"/>
  <c r="AF8" i="36"/>
  <c r="AE8" i="36"/>
  <c r="AD8" i="36"/>
  <c r="AC8" i="36"/>
  <c r="D7" i="36"/>
  <c r="D6" i="36" s="1"/>
  <c r="I5" i="36"/>
  <c r="N5" i="36" s="1"/>
  <c r="N7" i="36" s="1"/>
  <c r="AC3" i="36"/>
  <c r="D1" i="36"/>
  <c r="D1" i="35"/>
  <c r="AC1" i="35"/>
  <c r="AB46" i="35"/>
  <c r="AA46" i="35"/>
  <c r="Z46" i="35"/>
  <c r="Y46" i="35"/>
  <c r="X46" i="35"/>
  <c r="W46" i="35"/>
  <c r="V46" i="35"/>
  <c r="U46" i="35"/>
  <c r="T46" i="35"/>
  <c r="S46" i="35"/>
  <c r="R46" i="35"/>
  <c r="Q46" i="35"/>
  <c r="P46" i="35"/>
  <c r="O46" i="35"/>
  <c r="N46" i="35"/>
  <c r="M46" i="35"/>
  <c r="L46" i="35"/>
  <c r="K46" i="35"/>
  <c r="J46" i="35"/>
  <c r="I46" i="35"/>
  <c r="H46" i="35"/>
  <c r="G46" i="35"/>
  <c r="F46" i="35"/>
  <c r="E46" i="35"/>
  <c r="D46" i="35"/>
  <c r="AB45" i="35"/>
  <c r="AA45" i="35"/>
  <c r="Z45" i="35"/>
  <c r="Y45" i="35"/>
  <c r="X45" i="35"/>
  <c r="W45" i="35"/>
  <c r="V45" i="35"/>
  <c r="U45" i="35"/>
  <c r="T45" i="35"/>
  <c r="S45" i="35"/>
  <c r="R45" i="35"/>
  <c r="Q45" i="35"/>
  <c r="P45" i="35"/>
  <c r="O45" i="35"/>
  <c r="N45" i="35"/>
  <c r="M45" i="35"/>
  <c r="L45" i="35"/>
  <c r="K45" i="35"/>
  <c r="J45" i="35"/>
  <c r="I45" i="35"/>
  <c r="H45" i="35"/>
  <c r="G45" i="35"/>
  <c r="F45" i="35"/>
  <c r="E45" i="35"/>
  <c r="D45" i="35"/>
  <c r="AB44" i="35"/>
  <c r="AA44" i="35"/>
  <c r="Z44" i="35"/>
  <c r="Y44" i="35"/>
  <c r="X44" i="35"/>
  <c r="W44" i="35"/>
  <c r="V44" i="35"/>
  <c r="U44" i="35"/>
  <c r="T44" i="35"/>
  <c r="S44" i="35"/>
  <c r="R44" i="35"/>
  <c r="Q44" i="35"/>
  <c r="P44" i="35"/>
  <c r="O44" i="35"/>
  <c r="N44" i="35"/>
  <c r="M44" i="35"/>
  <c r="L44" i="35"/>
  <c r="K44" i="35"/>
  <c r="J44" i="35"/>
  <c r="I44" i="35"/>
  <c r="H44" i="35"/>
  <c r="G44" i="35"/>
  <c r="F44" i="35"/>
  <c r="E44" i="35"/>
  <c r="D44" i="35"/>
  <c r="AB43" i="35"/>
  <c r="AA43" i="35"/>
  <c r="Z43" i="35"/>
  <c r="Y43" i="35"/>
  <c r="X43" i="35"/>
  <c r="W43" i="35"/>
  <c r="V43" i="35"/>
  <c r="U43" i="35"/>
  <c r="T43" i="35"/>
  <c r="S43" i="35"/>
  <c r="R43" i="35"/>
  <c r="Q43" i="35"/>
  <c r="P43" i="35"/>
  <c r="O43" i="35"/>
  <c r="N43" i="35"/>
  <c r="M43" i="35"/>
  <c r="L43" i="35"/>
  <c r="K43" i="35"/>
  <c r="J43" i="35"/>
  <c r="I43" i="35"/>
  <c r="H43" i="35"/>
  <c r="G43" i="35"/>
  <c r="F43" i="35"/>
  <c r="E43" i="35"/>
  <c r="D43" i="35"/>
  <c r="AH42" i="35"/>
  <c r="AF42" i="35"/>
  <c r="AE42" i="35"/>
  <c r="AD42" i="35"/>
  <c r="AC42" i="35"/>
  <c r="AF41" i="35"/>
  <c r="AE41" i="35"/>
  <c r="AD41" i="35"/>
  <c r="AC41" i="35"/>
  <c r="AH40" i="35"/>
  <c r="AF40" i="35"/>
  <c r="AE40" i="35"/>
  <c r="AD40" i="35"/>
  <c r="AC40" i="35"/>
  <c r="AH39" i="35"/>
  <c r="AF39" i="35"/>
  <c r="AE39" i="35"/>
  <c r="AD39" i="35"/>
  <c r="AC39" i="35"/>
  <c r="AH38" i="35"/>
  <c r="AF38" i="35"/>
  <c r="AE38" i="35"/>
  <c r="AD38" i="35"/>
  <c r="AC38" i="35"/>
  <c r="AF37" i="35"/>
  <c r="AE37" i="35"/>
  <c r="AD37" i="35"/>
  <c r="AC37" i="35"/>
  <c r="AF36" i="35"/>
  <c r="AE36" i="35"/>
  <c r="AD36" i="35"/>
  <c r="AC36" i="35"/>
  <c r="AF35" i="35"/>
  <c r="AE35" i="35"/>
  <c r="AD35" i="35"/>
  <c r="AC35" i="35"/>
  <c r="AH34" i="35"/>
  <c r="AF34" i="35"/>
  <c r="AE34" i="35"/>
  <c r="AD34" i="35"/>
  <c r="AC34" i="35"/>
  <c r="AF33" i="35"/>
  <c r="AE33" i="35"/>
  <c r="AD33" i="35"/>
  <c r="AC33" i="35"/>
  <c r="AF32" i="35"/>
  <c r="AE32" i="35"/>
  <c r="AD32" i="35"/>
  <c r="AC32" i="35"/>
  <c r="AH31" i="35"/>
  <c r="AF31" i="35"/>
  <c r="AE31" i="35"/>
  <c r="AD31" i="35"/>
  <c r="AC31" i="35"/>
  <c r="AH30" i="35"/>
  <c r="AF30" i="35"/>
  <c r="AE30" i="35"/>
  <c r="AD30" i="35"/>
  <c r="AC30" i="35"/>
  <c r="AF29" i="35"/>
  <c r="AE29" i="35"/>
  <c r="AD29" i="35"/>
  <c r="AC29" i="35"/>
  <c r="AH28" i="35"/>
  <c r="AF28" i="35"/>
  <c r="AE28" i="35"/>
  <c r="AD28" i="35"/>
  <c r="AC28" i="35"/>
  <c r="AH27" i="35"/>
  <c r="AF27" i="35"/>
  <c r="AE27" i="35"/>
  <c r="AD27" i="35"/>
  <c r="AC27" i="35"/>
  <c r="AH26" i="35"/>
  <c r="AF26" i="35"/>
  <c r="AE26" i="35"/>
  <c r="AD26" i="35"/>
  <c r="AC26" i="35"/>
  <c r="AH25" i="35"/>
  <c r="AF25" i="35"/>
  <c r="AE25" i="35"/>
  <c r="AD25" i="35"/>
  <c r="AC25" i="35"/>
  <c r="AH24" i="35"/>
  <c r="AF24" i="35"/>
  <c r="AE24" i="35"/>
  <c r="AD24" i="35"/>
  <c r="AC24" i="35"/>
  <c r="AH23" i="35"/>
  <c r="AF23" i="35"/>
  <c r="AE23" i="35"/>
  <c r="AD23" i="35"/>
  <c r="AC23" i="35"/>
  <c r="AH22" i="35"/>
  <c r="AF22" i="35"/>
  <c r="AE22" i="35"/>
  <c r="AD22" i="35"/>
  <c r="AC22" i="35"/>
  <c r="AF21" i="35"/>
  <c r="AE21" i="35"/>
  <c r="AD21" i="35"/>
  <c r="AC21" i="35"/>
  <c r="AF20" i="35"/>
  <c r="AE20" i="35"/>
  <c r="AD20" i="35"/>
  <c r="AC20" i="35"/>
  <c r="AF19" i="35"/>
  <c r="AE19" i="35"/>
  <c r="AD19" i="35"/>
  <c r="AC19" i="35"/>
  <c r="AH18" i="35"/>
  <c r="AF18" i="35"/>
  <c r="AE18" i="35"/>
  <c r="AD18" i="35"/>
  <c r="AC18" i="35"/>
  <c r="AF17" i="35"/>
  <c r="AE17" i="35"/>
  <c r="AD17" i="35"/>
  <c r="AC17" i="35"/>
  <c r="AH16" i="35"/>
  <c r="AF16" i="35"/>
  <c r="AE16" i="35"/>
  <c r="AD16" i="35"/>
  <c r="AC16" i="35"/>
  <c r="AH15" i="35"/>
  <c r="AF15" i="35"/>
  <c r="AE15" i="35"/>
  <c r="AD15" i="35"/>
  <c r="AC15" i="35"/>
  <c r="AH14" i="35"/>
  <c r="AF14" i="35"/>
  <c r="AE14" i="35"/>
  <c r="AD14" i="35"/>
  <c r="AC14" i="35"/>
  <c r="AH13" i="35"/>
  <c r="AF13" i="35"/>
  <c r="AE13" i="35"/>
  <c r="AD13" i="35"/>
  <c r="AC13" i="35"/>
  <c r="AH12" i="35"/>
  <c r="AF12" i="35"/>
  <c r="AE12" i="35"/>
  <c r="AD12" i="35"/>
  <c r="AC12" i="35"/>
  <c r="AH11" i="35"/>
  <c r="AF11" i="35"/>
  <c r="AE11" i="35"/>
  <c r="AD11" i="35"/>
  <c r="AC11" i="35"/>
  <c r="AF10" i="35"/>
  <c r="AE10" i="35"/>
  <c r="AD10" i="35"/>
  <c r="AC10" i="35"/>
  <c r="AH9" i="35"/>
  <c r="AF9" i="35"/>
  <c r="AE9" i="35"/>
  <c r="AD9" i="35"/>
  <c r="AC9" i="35"/>
  <c r="AH8" i="35"/>
  <c r="AF8" i="35"/>
  <c r="AE8" i="35"/>
  <c r="AD8" i="35"/>
  <c r="AC8" i="35"/>
  <c r="D7" i="35"/>
  <c r="E7" i="35" s="1"/>
  <c r="F7" i="35" s="1"/>
  <c r="I5" i="35"/>
  <c r="I7" i="35" s="1"/>
  <c r="AC3" i="35"/>
  <c r="AC1" i="2"/>
  <c r="D7" i="2"/>
  <c r="AC3" i="2"/>
  <c r="AG37" i="36" l="1"/>
  <c r="AH37" i="36" s="1"/>
  <c r="AG21" i="36"/>
  <c r="AH21" i="36" s="1"/>
  <c r="AG35" i="36"/>
  <c r="AH35" i="36" s="1"/>
  <c r="AG19" i="36"/>
  <c r="AH19" i="36" s="1"/>
  <c r="AG33" i="36"/>
  <c r="AH33" i="36" s="1"/>
  <c r="AG17" i="36"/>
  <c r="AH17" i="36" s="1"/>
  <c r="AG32" i="36"/>
  <c r="AH32" i="36" s="1"/>
  <c r="AG29" i="36"/>
  <c r="AH29" i="36" s="1"/>
  <c r="AG41" i="36"/>
  <c r="AH41" i="36" s="1"/>
  <c r="D11" i="18"/>
  <c r="AH10" i="36"/>
  <c r="AH10" i="35"/>
  <c r="D7" i="18"/>
  <c r="C7" i="18" s="1"/>
  <c r="B2" i="18"/>
  <c r="D8" i="18"/>
  <c r="D10" i="18"/>
  <c r="C10" i="18" s="1"/>
  <c r="D17" i="18"/>
  <c r="C17" i="18" s="1"/>
  <c r="D15" i="18"/>
  <c r="C15" i="18" s="1"/>
  <c r="D16" i="18"/>
  <c r="C16" i="18" s="1"/>
  <c r="E7" i="36"/>
  <c r="F7" i="36" s="1"/>
  <c r="F6" i="36" s="1"/>
  <c r="G7" i="36"/>
  <c r="S5" i="36"/>
  <c r="I7" i="36"/>
  <c r="N5" i="35"/>
  <c r="D6" i="35"/>
  <c r="F6" i="35"/>
  <c r="G7" i="35"/>
  <c r="J7" i="35"/>
  <c r="I6" i="35"/>
  <c r="E6" i="35"/>
  <c r="B45" i="18"/>
  <c r="B46" i="18"/>
  <c r="B47" i="18"/>
  <c r="B48" i="18"/>
  <c r="B49" i="18"/>
  <c r="B50" i="18"/>
  <c r="B51" i="18"/>
  <c r="E45" i="18"/>
  <c r="E46" i="18"/>
  <c r="E47" i="18"/>
  <c r="E48" i="18"/>
  <c r="E49" i="18"/>
  <c r="E50" i="18"/>
  <c r="E51" i="18"/>
  <c r="N7" i="35" l="1"/>
  <c r="O7" i="35" s="1"/>
  <c r="E6" i="36"/>
  <c r="J7" i="36"/>
  <c r="I6" i="36"/>
  <c r="X5" i="36"/>
  <c r="X7" i="36" s="1"/>
  <c r="S7" i="36"/>
  <c r="O7" i="36"/>
  <c r="N6" i="36"/>
  <c r="G6" i="36"/>
  <c r="H7" i="36"/>
  <c r="H6" i="36" s="1"/>
  <c r="S5" i="35"/>
  <c r="S7" i="35" s="1"/>
  <c r="N6" i="35"/>
  <c r="X5" i="35"/>
  <c r="X7" i="35" s="1"/>
  <c r="K7" i="35"/>
  <c r="J6" i="35"/>
  <c r="H7" i="35"/>
  <c r="H6" i="35" s="1"/>
  <c r="G6" i="35"/>
  <c r="E44" i="18"/>
  <c r="B44" i="18"/>
  <c r="E41" i="18"/>
  <c r="B41" i="18"/>
  <c r="E40" i="18"/>
  <c r="B40" i="18"/>
  <c r="E39" i="18"/>
  <c r="B39" i="18"/>
  <c r="E37" i="18"/>
  <c r="B37" i="18"/>
  <c r="E36" i="18"/>
  <c r="B36" i="18"/>
  <c r="E35" i="18"/>
  <c r="B35" i="18"/>
  <c r="E8" i="18"/>
  <c r="B8" i="18"/>
  <c r="E38" i="18"/>
  <c r="B38" i="18"/>
  <c r="E24" i="18"/>
  <c r="B24" i="18"/>
  <c r="E23" i="18"/>
  <c r="B23" i="18"/>
  <c r="E20" i="18"/>
  <c r="B20" i="18"/>
  <c r="E19" i="18"/>
  <c r="B19" i="18"/>
  <c r="E14" i="18"/>
  <c r="B14" i="18"/>
  <c r="E12" i="18"/>
  <c r="B12" i="18"/>
  <c r="E11" i="18"/>
  <c r="B11" i="18"/>
  <c r="P7" i="35" l="1"/>
  <c r="O6" i="35"/>
  <c r="O6" i="36"/>
  <c r="P7" i="36"/>
  <c r="S6" i="36"/>
  <c r="T7" i="36"/>
  <c r="Y7" i="36"/>
  <c r="X6" i="36"/>
  <c r="K7" i="36"/>
  <c r="J6" i="36"/>
  <c r="L7" i="35"/>
  <c r="K6" i="35"/>
  <c r="P6" i="35"/>
  <c r="Q7" i="35"/>
  <c r="S6" i="35"/>
  <c r="T7" i="35"/>
  <c r="Y7" i="35"/>
  <c r="X6" i="35"/>
  <c r="K37" i="18"/>
  <c r="K38" i="18"/>
  <c r="E3" i="18"/>
  <c r="A6" i="18"/>
  <c r="E6" i="18" s="1"/>
  <c r="A43" i="18"/>
  <c r="E43" i="18" s="1"/>
  <c r="A22" i="18"/>
  <c r="E22" i="18" s="1"/>
  <c r="A13" i="18"/>
  <c r="E13" i="18" s="1"/>
  <c r="A36" i="18"/>
  <c r="A25" i="18"/>
  <c r="E25" i="18" s="1"/>
  <c r="A28" i="18"/>
  <c r="E28" i="18" s="1"/>
  <c r="A19" i="18"/>
  <c r="A31" i="18"/>
  <c r="E31" i="18" s="1"/>
  <c r="A34" i="18"/>
  <c r="E34" i="18" s="1"/>
  <c r="A40" i="18"/>
  <c r="B3" i="18"/>
  <c r="B6" i="18"/>
  <c r="B28" i="18"/>
  <c r="K41" i="18" s="1"/>
  <c r="A4" i="18"/>
  <c r="A14" i="18"/>
  <c r="A20" i="18"/>
  <c r="A23" i="18"/>
  <c r="A26" i="18"/>
  <c r="A29" i="18"/>
  <c r="A32" i="18"/>
  <c r="A38" i="18"/>
  <c r="A37" i="18"/>
  <c r="A41" i="18"/>
  <c r="A5" i="18"/>
  <c r="A9" i="18"/>
  <c r="A21" i="18"/>
  <c r="A24" i="18"/>
  <c r="A27" i="18"/>
  <c r="A30" i="18"/>
  <c r="A33" i="18"/>
  <c r="A42" i="18"/>
  <c r="A35" i="18"/>
  <c r="A39" i="18"/>
  <c r="A44" i="18"/>
  <c r="B22" i="18" l="1"/>
  <c r="A11" i="18"/>
  <c r="L7" i="36"/>
  <c r="K6" i="36"/>
  <c r="Z7" i="36"/>
  <c r="Y6" i="36"/>
  <c r="T6" i="36"/>
  <c r="U7" i="36"/>
  <c r="P6" i="36"/>
  <c r="Q7" i="36"/>
  <c r="Z7" i="35"/>
  <c r="Y6" i="35"/>
  <c r="U7" i="35"/>
  <c r="T6" i="35"/>
  <c r="R7" i="35"/>
  <c r="R6" i="35" s="1"/>
  <c r="Q6" i="35"/>
  <c r="M7" i="35"/>
  <c r="M6" i="35" s="1"/>
  <c r="L6" i="35"/>
  <c r="B13" i="18"/>
  <c r="B25" i="18"/>
  <c r="K39" i="18" s="1"/>
  <c r="B43" i="18"/>
  <c r="K36" i="18" s="1"/>
  <c r="B34" i="18"/>
  <c r="B31" i="18"/>
  <c r="K44" i="18" s="1"/>
  <c r="A18" i="18"/>
  <c r="A15" i="18"/>
  <c r="A16" i="18"/>
  <c r="E16" i="18" s="1"/>
  <c r="A10" i="18"/>
  <c r="A8" i="18"/>
  <c r="A17" i="18"/>
  <c r="A7" i="18"/>
  <c r="E7" i="18" s="1"/>
  <c r="E5" i="18"/>
  <c r="B5" i="18"/>
  <c r="E42" i="18"/>
  <c r="B42" i="18"/>
  <c r="E33" i="18"/>
  <c r="B33" i="18"/>
  <c r="E30" i="18"/>
  <c r="B30" i="18"/>
  <c r="E32" i="18"/>
  <c r="B32" i="18"/>
  <c r="E21" i="18"/>
  <c r="B21" i="18"/>
  <c r="E4" i="18"/>
  <c r="B4" i="18"/>
  <c r="K4" i="18" s="1"/>
  <c r="E27" i="18"/>
  <c r="B27" i="18"/>
  <c r="K40" i="18" s="1"/>
  <c r="E29" i="18"/>
  <c r="B29" i="18"/>
  <c r="E26" i="18"/>
  <c r="B26" i="18"/>
  <c r="E9" i="18"/>
  <c r="B9" i="18"/>
  <c r="V7" i="36" l="1"/>
  <c r="U6" i="36"/>
  <c r="AA7" i="36"/>
  <c r="Z6" i="36"/>
  <c r="R7" i="36"/>
  <c r="R6" i="36" s="1"/>
  <c r="Q6" i="36"/>
  <c r="M7" i="36"/>
  <c r="M6" i="36" s="1"/>
  <c r="L6" i="36"/>
  <c r="V7" i="35"/>
  <c r="U6" i="35"/>
  <c r="AA7" i="35"/>
  <c r="Z6" i="35"/>
  <c r="K42" i="18"/>
  <c r="K5" i="18"/>
  <c r="K23" i="18"/>
  <c r="K32" i="18"/>
  <c r="K11" i="18"/>
  <c r="K6" i="18"/>
  <c r="K20" i="18"/>
  <c r="K33" i="18"/>
  <c r="K19" i="18"/>
  <c r="K28" i="18"/>
  <c r="K26" i="18"/>
  <c r="K13" i="18"/>
  <c r="K35" i="18"/>
  <c r="K34" i="18"/>
  <c r="K3" i="18"/>
  <c r="K12" i="18"/>
  <c r="K27" i="18"/>
  <c r="E15" i="18"/>
  <c r="B15" i="18"/>
  <c r="K14" i="18" s="1"/>
  <c r="E18" i="18"/>
  <c r="B18" i="18"/>
  <c r="E10" i="18"/>
  <c r="B10" i="18"/>
  <c r="K10" i="18" s="1"/>
  <c r="B16" i="18"/>
  <c r="B7" i="18"/>
  <c r="E17" i="18"/>
  <c r="B17" i="18"/>
  <c r="AA6" i="36" l="1"/>
  <c r="AB7" i="36"/>
  <c r="AB6" i="36" s="1"/>
  <c r="W7" i="36"/>
  <c r="W6" i="36" s="1"/>
  <c r="V6" i="36"/>
  <c r="AA6" i="35"/>
  <c r="AB7" i="35"/>
  <c r="AB6" i="35" s="1"/>
  <c r="W7" i="35"/>
  <c r="W6" i="35" s="1"/>
  <c r="V6" i="35"/>
  <c r="K16" i="18"/>
  <c r="K17" i="18"/>
  <c r="K18" i="18"/>
  <c r="K15" i="18"/>
  <c r="K9" i="18"/>
  <c r="K22" i="18"/>
  <c r="K21" i="18"/>
  <c r="K8" i="18"/>
  <c r="K29" i="18"/>
  <c r="K24" i="18"/>
  <c r="K25" i="18"/>
  <c r="K7" i="18"/>
  <c r="K43" i="18"/>
  <c r="K30" i="18"/>
  <c r="K31" i="18"/>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F10" i="2"/>
  <c r="AF11" i="2"/>
  <c r="AF12" i="2"/>
  <c r="AF13" i="2"/>
  <c r="AF14" i="2"/>
  <c r="AF15" i="2"/>
  <c r="AF16" i="2"/>
  <c r="AF17" i="2"/>
  <c r="AF18" i="2"/>
  <c r="AF19" i="2"/>
  <c r="AF20" i="2"/>
  <c r="AF21" i="2"/>
  <c r="AF22" i="2"/>
  <c r="AF23" i="2"/>
  <c r="AF24" i="2"/>
  <c r="AF25" i="2"/>
  <c r="AF26" i="2"/>
  <c r="AF27" i="2"/>
  <c r="AF28" i="2"/>
  <c r="AF29" i="2"/>
  <c r="AF30" i="2"/>
  <c r="AF31" i="2"/>
  <c r="AF32" i="2"/>
  <c r="AF33" i="2"/>
  <c r="AF34"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D10" i="2"/>
  <c r="AD11"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C10" i="2"/>
  <c r="AC11" i="2"/>
  <c r="AC12" i="2"/>
  <c r="AC13" i="2"/>
  <c r="AC14" i="2"/>
  <c r="AC15" i="2"/>
  <c r="AC16" i="2"/>
  <c r="AC17" i="2"/>
  <c r="AC18" i="2"/>
  <c r="AC19" i="2"/>
  <c r="AC20" i="2"/>
  <c r="AC21" i="2"/>
  <c r="AC22" i="2"/>
  <c r="AC23" i="2"/>
  <c r="AC24" i="2"/>
  <c r="AC25" i="2"/>
  <c r="AC26" i="2"/>
  <c r="AC27" i="2"/>
  <c r="AC28" i="2"/>
  <c r="AC29" i="2"/>
  <c r="AC30" i="2"/>
  <c r="AC31" i="2"/>
  <c r="AC32" i="2"/>
  <c r="AH9" i="2" l="1"/>
  <c r="AH42" i="2"/>
  <c r="AH8" i="2"/>
  <c r="AB46" i="2" l="1"/>
  <c r="AA46" i="2"/>
  <c r="Z46" i="2"/>
  <c r="Y46" i="2"/>
  <c r="X46" i="2"/>
  <c r="W46" i="2"/>
  <c r="V46" i="2"/>
  <c r="U46" i="2"/>
  <c r="T46" i="2"/>
  <c r="S46" i="2"/>
  <c r="R46" i="2"/>
  <c r="Q46" i="2"/>
  <c r="P46" i="2"/>
  <c r="O46" i="2"/>
  <c r="N46" i="2"/>
  <c r="M46" i="2"/>
  <c r="L46" i="2"/>
  <c r="K46" i="2"/>
  <c r="J46" i="2"/>
  <c r="I46" i="2"/>
  <c r="H46" i="2"/>
  <c r="G46" i="2"/>
  <c r="F46" i="2"/>
  <c r="E46" i="2"/>
  <c r="D46" i="2"/>
  <c r="AB45" i="2"/>
  <c r="AA45" i="2"/>
  <c r="Z45" i="2"/>
  <c r="Y45" i="2"/>
  <c r="X45" i="2"/>
  <c r="W45" i="2"/>
  <c r="V45" i="2"/>
  <c r="U45" i="2"/>
  <c r="T45" i="2"/>
  <c r="S45" i="2"/>
  <c r="R45" i="2"/>
  <c r="Q45" i="2"/>
  <c r="P45" i="2"/>
  <c r="O45" i="2"/>
  <c r="N45" i="2"/>
  <c r="M45" i="2"/>
  <c r="L45" i="2"/>
  <c r="K45" i="2"/>
  <c r="J45" i="2"/>
  <c r="I45" i="2"/>
  <c r="H45" i="2"/>
  <c r="G45" i="2"/>
  <c r="F45" i="2"/>
  <c r="E45" i="2"/>
  <c r="D45" i="2"/>
  <c r="AB44" i="2"/>
  <c r="AA44" i="2"/>
  <c r="Z44" i="2"/>
  <c r="Y44" i="2"/>
  <c r="X44" i="2"/>
  <c r="W44" i="2"/>
  <c r="V44" i="2"/>
  <c r="U44" i="2"/>
  <c r="T44" i="2"/>
  <c r="S44" i="2"/>
  <c r="R44" i="2"/>
  <c r="Q44" i="2"/>
  <c r="P44" i="2"/>
  <c r="O44" i="2"/>
  <c r="N44" i="2"/>
  <c r="M44" i="2"/>
  <c r="L44" i="2"/>
  <c r="K44" i="2"/>
  <c r="J44" i="2"/>
  <c r="I44" i="2"/>
  <c r="H44" i="2"/>
  <c r="G44" i="2"/>
  <c r="F44" i="2"/>
  <c r="E44" i="2"/>
  <c r="D44" i="2"/>
  <c r="AB43" i="2"/>
  <c r="AA43" i="2"/>
  <c r="Z43" i="2"/>
  <c r="Y43" i="2"/>
  <c r="X43" i="2"/>
  <c r="W43" i="2"/>
  <c r="V43" i="2"/>
  <c r="U43" i="2"/>
  <c r="T43" i="2"/>
  <c r="S43" i="2"/>
  <c r="R43" i="2"/>
  <c r="Q43" i="2"/>
  <c r="P43" i="2"/>
  <c r="O43" i="2"/>
  <c r="N43" i="2"/>
  <c r="M43" i="2"/>
  <c r="L43" i="2"/>
  <c r="K43" i="2"/>
  <c r="J43" i="2"/>
  <c r="I43" i="2"/>
  <c r="H43" i="2"/>
  <c r="G43" i="2"/>
  <c r="F43" i="2"/>
  <c r="E43" i="2"/>
  <c r="D43" i="2"/>
  <c r="AF42" i="2"/>
  <c r="AE42" i="2"/>
  <c r="AD42" i="2"/>
  <c r="AC42" i="2"/>
  <c r="AF41" i="2"/>
  <c r="AE41" i="2"/>
  <c r="AD41" i="2"/>
  <c r="AC41" i="2"/>
  <c r="AF40" i="2"/>
  <c r="AE40" i="2"/>
  <c r="AD40" i="2"/>
  <c r="AC40" i="2"/>
  <c r="AF39" i="2"/>
  <c r="AE39" i="2"/>
  <c r="AC39" i="2"/>
  <c r="AF38" i="2"/>
  <c r="AE38" i="2"/>
  <c r="AC38" i="2"/>
  <c r="AF37" i="2"/>
  <c r="AE37" i="2"/>
  <c r="AC37" i="2"/>
  <c r="AF36" i="2"/>
  <c r="AE36" i="2"/>
  <c r="AC36" i="2"/>
  <c r="AF35" i="2"/>
  <c r="AE35" i="2"/>
  <c r="AC35" i="2"/>
  <c r="AC34" i="2"/>
  <c r="AC33" i="2"/>
  <c r="AF9" i="2"/>
  <c r="AE9" i="2"/>
  <c r="AD9" i="2"/>
  <c r="AC9" i="2"/>
  <c r="AF8" i="2"/>
  <c r="AE8" i="2"/>
  <c r="AD8" i="2"/>
  <c r="AC8" i="2"/>
  <c r="E7" i="2"/>
  <c r="F7" i="2" s="1"/>
  <c r="G7" i="2" s="1"/>
  <c r="H7" i="2" s="1"/>
  <c r="H6" i="2" s="1"/>
  <c r="I5" i="2"/>
  <c r="I7" i="2" s="1"/>
  <c r="D6" i="2" l="1"/>
  <c r="F6" i="2"/>
  <c r="G6" i="2"/>
  <c r="E6" i="2"/>
  <c r="N5" i="2"/>
  <c r="N7" i="2" s="1"/>
  <c r="S5" i="2" l="1"/>
  <c r="S7" i="2" s="1"/>
  <c r="J7" i="2"/>
  <c r="I6" i="2"/>
  <c r="K7" i="2" l="1"/>
  <c r="J6" i="2"/>
  <c r="X5" i="2"/>
  <c r="X7" i="2" s="1"/>
  <c r="O7" i="2"/>
  <c r="N6" i="2"/>
  <c r="P7" i="2" l="1"/>
  <c r="O6" i="2"/>
  <c r="Y7" i="2"/>
  <c r="X6" i="2"/>
  <c r="T7" i="2"/>
  <c r="S6" i="2"/>
  <c r="L7" i="2"/>
  <c r="K6" i="2"/>
  <c r="M7" i="2" l="1"/>
  <c r="M6" i="2" s="1"/>
  <c r="L6" i="2"/>
  <c r="U7" i="2"/>
  <c r="T6" i="2"/>
  <c r="Z7" i="2"/>
  <c r="Y6" i="2"/>
  <c r="Q7" i="2"/>
  <c r="P6" i="2"/>
  <c r="R7" i="2" l="1"/>
  <c r="R6" i="2" s="1"/>
  <c r="Q6" i="2"/>
  <c r="AA7" i="2"/>
  <c r="Z6" i="2"/>
  <c r="V7" i="2"/>
  <c r="U6" i="2"/>
  <c r="W7" i="2" l="1"/>
  <c r="W6" i="2" s="1"/>
  <c r="V6" i="2"/>
  <c r="AB7" i="2"/>
  <c r="AB6" i="2" s="1"/>
  <c r="AA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Sejla Memic</author>
  </authors>
  <commentList>
    <comment ref="AG4" authorId="0" shapeId="0" xr:uid="{5937F48E-B756-4814-A2B3-8629C0EBDCDF}">
      <text>
        <r>
          <rPr>
            <b/>
            <sz val="12"/>
            <color indexed="81"/>
            <rFont val="Segoe UI"/>
            <family val="2"/>
          </rPr>
          <t>Geben Sie hier die Geburtstage ein. Geburtstage werden automatisch in andere Monate übernommen.</t>
        </r>
        <r>
          <rPr>
            <sz val="9"/>
            <color indexed="81"/>
            <rFont val="Segoe UI"/>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Sejla Memic</author>
  </authors>
  <commentList>
    <comment ref="AG4" authorId="0" shapeId="0" xr:uid="{4C1FBFB7-6131-4786-AB84-227EAA639981}">
      <text>
        <r>
          <rPr>
            <b/>
            <sz val="12"/>
            <color indexed="81"/>
            <rFont val="Segoe UI"/>
            <family val="2"/>
          </rPr>
          <t>Geben Sie hier die Geburtstage ein. Geburtstage werden automatisch in andere Monate übernommen.</t>
        </r>
        <r>
          <rPr>
            <sz val="9"/>
            <color indexed="81"/>
            <rFont val="Segoe UI"/>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Sejla Memic</author>
  </authors>
  <commentList>
    <comment ref="AG4" authorId="0" shapeId="0" xr:uid="{ACAFFE0E-1DD3-4F56-8644-C260F88B53B5}">
      <text>
        <r>
          <rPr>
            <b/>
            <sz val="12"/>
            <color indexed="81"/>
            <rFont val="Segoe UI"/>
            <family val="2"/>
          </rPr>
          <t>Geben Sie hier die Geburtstage ein. Geburtstage werden automatisch in andere Monate übernommen.</t>
        </r>
        <r>
          <rPr>
            <sz val="9"/>
            <color indexed="81"/>
            <rFont val="Segoe UI"/>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Thomas Ramel</author>
    <author>Memic Sejla</author>
  </authors>
  <commentList>
    <comment ref="F1" authorId="0" shapeId="0" xr:uid="{E30BAAA1-99D1-4AC7-BA02-61B3F505A90C}">
      <text>
        <r>
          <rPr>
            <sz val="9"/>
            <color indexed="81"/>
            <rFont val="Century Gothic"/>
            <family val="2"/>
          </rPr>
          <t xml:space="preserve">Ein </t>
        </r>
        <r>
          <rPr>
            <b/>
            <sz val="11"/>
            <color indexed="81"/>
            <rFont val="Century Gothic"/>
            <family val="2"/>
          </rPr>
          <t>x</t>
        </r>
        <r>
          <rPr>
            <sz val="9"/>
            <color indexed="81"/>
            <rFont val="Century Gothic"/>
            <family val="2"/>
          </rPr>
          <t xml:space="preserve"> eingeben, um Feiertage zu markieren.
Markierte Feiertage mit einem x werden automatisch in Deinstplaner mit Farbe Gelb hervorgehoben.</t>
        </r>
      </text>
    </comment>
    <comment ref="G21" authorId="1" shapeId="0" xr:uid="{3349546A-DE26-4291-9EAB-111EF78748AF}">
      <text>
        <r>
          <rPr>
            <sz val="11"/>
            <color indexed="81"/>
            <rFont val="Century Gothic"/>
            <family val="2"/>
          </rPr>
          <t>Es handelt sich nur auf den Stadtgebiet der schwäbischen Stadt um einen gesetzlichen Feiertag.</t>
        </r>
        <r>
          <rPr>
            <sz val="9"/>
            <color indexed="81"/>
            <rFont val="Segoe UI"/>
            <family val="2"/>
          </rPr>
          <t xml:space="preserve">
</t>
        </r>
      </text>
    </comment>
  </commentList>
</comments>
</file>

<file path=xl/sharedStrings.xml><?xml version="1.0" encoding="utf-8"?>
<sst xmlns="http://schemas.openxmlformats.org/spreadsheetml/2006/main" count="306" uniqueCount="158">
  <si>
    <t>Name</t>
  </si>
  <si>
    <t>Vorname</t>
  </si>
  <si>
    <t>KW</t>
  </si>
  <si>
    <t>[u] unentschuldigt</t>
  </si>
  <si>
    <r>
      <t>[e</t>
    </r>
    <r>
      <rPr>
        <b/>
        <sz val="9"/>
        <rFont val="Verdana Pro Light"/>
        <family val="2"/>
      </rPr>
      <t>] entschuldigt</t>
    </r>
  </si>
  <si>
    <r>
      <t>[u</t>
    </r>
    <r>
      <rPr>
        <b/>
        <sz val="9"/>
        <rFont val="Verdana Pro Light"/>
        <family val="2"/>
      </rPr>
      <t>] unentschuldigt</t>
    </r>
  </si>
  <si>
    <t>[x] Anwesend</t>
  </si>
  <si>
    <t>[e] entschuldigt</t>
  </si>
  <si>
    <t>[k] krank</t>
  </si>
  <si>
    <r>
      <t>[X</t>
    </r>
    <r>
      <rPr>
        <b/>
        <sz val="9"/>
        <rFont val="Verdana Pro Light"/>
        <family val="2"/>
      </rPr>
      <t>] Anwesend</t>
    </r>
  </si>
  <si>
    <r>
      <t>[k</t>
    </r>
    <r>
      <rPr>
        <b/>
        <sz val="9"/>
        <rFont val="Verdana Pro Light"/>
        <family val="2"/>
      </rPr>
      <t>] krank</t>
    </r>
  </si>
  <si>
    <t>Geburtstag</t>
  </si>
  <si>
    <t>Alter</t>
  </si>
  <si>
    <t>Tage geschlossen</t>
  </si>
  <si>
    <t>Name 17</t>
  </si>
  <si>
    <t>Name 18</t>
  </si>
  <si>
    <t>Name 19</t>
  </si>
  <si>
    <t>Name 20</t>
  </si>
  <si>
    <t>Name 3</t>
  </si>
  <si>
    <t>Name 4</t>
  </si>
  <si>
    <t>Name 5</t>
  </si>
  <si>
    <t>Name 6</t>
  </si>
  <si>
    <t>Name 8</t>
  </si>
  <si>
    <t>Name 9</t>
  </si>
  <si>
    <t>Name 10</t>
  </si>
  <si>
    <t>Name 11</t>
  </si>
  <si>
    <t>Name 12</t>
  </si>
  <si>
    <t>Name 13</t>
  </si>
  <si>
    <t>Name 14</t>
  </si>
  <si>
    <t>Name 15</t>
  </si>
  <si>
    <t>Name 16</t>
  </si>
  <si>
    <t>Vorname 3</t>
  </si>
  <si>
    <t>Vorname 4</t>
  </si>
  <si>
    <t>Vorname 5</t>
  </si>
  <si>
    <t>Vorname 6</t>
  </si>
  <si>
    <t>Vorname 8</t>
  </si>
  <si>
    <t>Vorname 9</t>
  </si>
  <si>
    <t>Vorname 10</t>
  </si>
  <si>
    <t>Vorname 11</t>
  </si>
  <si>
    <t>Vorname 12</t>
  </si>
  <si>
    <t>Vorname 13</t>
  </si>
  <si>
    <t>Vorname 14</t>
  </si>
  <si>
    <t>Vorname 15</t>
  </si>
  <si>
    <t>Vorname 16</t>
  </si>
  <si>
    <t>Vorname 17</t>
  </si>
  <si>
    <t>Vorname 18</t>
  </si>
  <si>
    <t>Vorname 19</t>
  </si>
  <si>
    <t>Vorname 20</t>
  </si>
  <si>
    <t>x</t>
  </si>
  <si>
    <t>Name 21</t>
  </si>
  <si>
    <t>Name 22</t>
  </si>
  <si>
    <t>Name 23</t>
  </si>
  <si>
    <t>Name 24</t>
  </si>
  <si>
    <t>Name 25</t>
  </si>
  <si>
    <t>Name 26</t>
  </si>
  <si>
    <t>Name 27</t>
  </si>
  <si>
    <t>Name 28</t>
  </si>
  <si>
    <t>Name 29</t>
  </si>
  <si>
    <t>Name 30</t>
  </si>
  <si>
    <t>Vorname 21</t>
  </si>
  <si>
    <t>Vorname 22</t>
  </si>
  <si>
    <t>Vorname 23</t>
  </si>
  <si>
    <t>Vorname 24</t>
  </si>
  <si>
    <t>Vorname 25</t>
  </si>
  <si>
    <t>Vorname 26</t>
  </si>
  <si>
    <t>Vorname 27</t>
  </si>
  <si>
    <t>Vorname 28</t>
  </si>
  <si>
    <t>Vorname 29</t>
  </si>
  <si>
    <t>Vorname 30</t>
  </si>
  <si>
    <t>Name 31</t>
  </si>
  <si>
    <t>Name 32</t>
  </si>
  <si>
    <t>Name 33</t>
  </si>
  <si>
    <t>Name 34</t>
  </si>
  <si>
    <t>Name 35</t>
  </si>
  <si>
    <t>Vorname 31</t>
  </si>
  <si>
    <t>Vorname 32</t>
  </si>
  <si>
    <t>Vorname 33</t>
  </si>
  <si>
    <t>Vorname 34</t>
  </si>
  <si>
    <t>Vorname 35</t>
  </si>
  <si>
    <t>Feiertag?</t>
  </si>
  <si>
    <t>Land</t>
  </si>
  <si>
    <t>Gesetz.?</t>
  </si>
  <si>
    <t>So.</t>
  </si>
  <si>
    <t>Feiertag 
am Sonntag</t>
  </si>
  <si>
    <t>X</t>
  </si>
  <si>
    <t>Markierter 
Feiertag</t>
  </si>
  <si>
    <t>Neujahr</t>
  </si>
  <si>
    <t>DE / AT / CH</t>
  </si>
  <si>
    <t>Ja</t>
  </si>
  <si>
    <t>Berchtoldstag</t>
  </si>
  <si>
    <t>CH</t>
  </si>
  <si>
    <t>Internationaler Frauentag</t>
  </si>
  <si>
    <t>DE</t>
  </si>
  <si>
    <t>St. Josef</t>
  </si>
  <si>
    <t>Karfreitag</t>
  </si>
  <si>
    <t>DE / CH</t>
  </si>
  <si>
    <t>Ostersonntag</t>
  </si>
  <si>
    <t>Ostermontag</t>
  </si>
  <si>
    <t>DE / AT</t>
  </si>
  <si>
    <t>Näfelser Fahrt</t>
  </si>
  <si>
    <t>Sechseläuten</t>
  </si>
  <si>
    <t>Tag der Arbeit</t>
  </si>
  <si>
    <t>Staatsfeiertag</t>
  </si>
  <si>
    <t>AT</t>
  </si>
  <si>
    <t>Christi Himmelfahrt</t>
  </si>
  <si>
    <t>Pfingstsonntag</t>
  </si>
  <si>
    <t>Pfingstmontag</t>
  </si>
  <si>
    <t>Fronleichnam</t>
  </si>
  <si>
    <t>Peter und Paul</t>
  </si>
  <si>
    <t>Nationalfeiertag  CH</t>
  </si>
  <si>
    <t>Augsburger Friedensfest</t>
  </si>
  <si>
    <t>Mariä Himmelfahrt</t>
  </si>
  <si>
    <t>Genfer Bettag</t>
  </si>
  <si>
    <t>Knabenschiessen</t>
  </si>
  <si>
    <t>Eidgenössischer Dank-, Buss- und Bettag</t>
  </si>
  <si>
    <t>Weltkindertag</t>
  </si>
  <si>
    <t>Mauritiustag</t>
  </si>
  <si>
    <t>St. Niklaus von Flüe</t>
  </si>
  <si>
    <t>St. Leodegar</t>
  </si>
  <si>
    <t>Tag der deutschen Einheit</t>
  </si>
  <si>
    <t>Nationalfeiertag (AT)</t>
  </si>
  <si>
    <t>Reformationstag</t>
  </si>
  <si>
    <t>Allerheiligen</t>
  </si>
  <si>
    <t>Buß- und Bettag</t>
  </si>
  <si>
    <t>Mariä Empfängnis</t>
  </si>
  <si>
    <t>CH / AT</t>
  </si>
  <si>
    <t>1. Weihnachtstag</t>
  </si>
  <si>
    <t>2. Weihnachtstag</t>
  </si>
  <si>
    <t>Karsamstag</t>
  </si>
  <si>
    <t>Nein</t>
  </si>
  <si>
    <t>1. Advent</t>
  </si>
  <si>
    <t>Nikolaus</t>
  </si>
  <si>
    <t>2. Advent</t>
  </si>
  <si>
    <t>3. Advent</t>
  </si>
  <si>
    <t>4. Advent</t>
  </si>
  <si>
    <t>Heiligabend</t>
  </si>
  <si>
    <t>Silvester</t>
  </si>
  <si>
    <t xml:space="preserve">Dem Lizenznehmer wird gestattet, 
diese Software im eigenen betrieblichen oder privaten Umfeld zu nutzen. 
Die unerlaubte weitergabe an Dritte ist nicht gestattet!
</t>
  </si>
  <si>
    <t>office-lernen.com</t>
  </si>
  <si>
    <t>Schmidt</t>
  </si>
  <si>
    <t>Julia</t>
  </si>
  <si>
    <t>Schule geschlossen</t>
  </si>
  <si>
    <t>Anwesenheitsliste Klasse 1a</t>
  </si>
  <si>
    <t>Jahr 25</t>
  </si>
  <si>
    <t>Jahr 24</t>
  </si>
  <si>
    <t>Tag 25</t>
  </si>
  <si>
    <t>Markus</t>
  </si>
  <si>
    <t>Muster</t>
  </si>
  <si>
    <t>Datum
2026</t>
  </si>
  <si>
    <t>k</t>
  </si>
  <si>
    <t>e</t>
  </si>
  <si>
    <t>u</t>
  </si>
  <si>
    <t>Max</t>
  </si>
  <si>
    <t>Mustermann</t>
  </si>
  <si>
    <t>Datum
2027</t>
  </si>
  <si>
    <t>Heilige Drei Könige</t>
  </si>
  <si>
    <t>Bezeichnung</t>
  </si>
  <si>
    <t>Testversion Anwesenheitsliste Grundschule 2026/2027
Diese kostenlose Testversion enthält die Monate August bis Oktober 2026 und ist mit Blattschutz versehen.
Die Vollversion (alle Monate, ohne Blattschutz, 19,90 €) erhalten Sie auf office-lernen.com:
https://office-lernen.com/anwesenheitsliste-kostenlose-vorlagen-zum-download/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</si>
</sst>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d/"/>
    <numFmt numFmtId="165" formatCode="mmmm\ yyyy"/>
    <numFmt numFmtId="166" formatCode="d"/>
  </numFmts>
  <fonts count="33">
    <font>
      <sz val="11"/>
      <color theme="1"/>
      <name val="Calibri"/>
      <family val="2"/>
      <scheme val="minor"/>
    </font>
    <font>
      <sz val="11"/>
      <color theme="1"/>
      <name val="Verdana"/>
      <family val="2"/>
    </font>
    <font>
      <sz val="10"/>
      <color theme="1"/>
      <name val="Verdana"/>
      <family val="2"/>
    </font>
    <font>
      <sz val="9"/>
      <color theme="1"/>
      <name val="Verdana"/>
      <family val="2"/>
    </font>
    <font>
      <sz val="9"/>
      <color theme="0" tint="-0.249977111117893"/>
      <name val="Verdana"/>
      <family val="2"/>
    </font>
    <font>
      <b/>
      <sz val="9"/>
      <color theme="1"/>
      <name val="Verdana"/>
      <family val="2"/>
    </font>
    <font>
      <sz val="11"/>
      <name val="Verdana"/>
      <family val="2"/>
    </font>
    <font>
      <b/>
      <sz val="9"/>
      <name val="Verdana Pro Light"/>
      <family val="2"/>
      <charset val="1"/>
    </font>
    <font>
      <b/>
      <sz val="9"/>
      <name val="Verdana Pro Light"/>
      <family val="2"/>
    </font>
    <font>
      <b/>
      <sz val="9"/>
      <name val="Verdana"/>
      <family val="2"/>
    </font>
    <font>
      <b/>
      <sz val="12"/>
      <color theme="1"/>
      <name val="Verdana"/>
      <family val="2"/>
    </font>
    <font>
      <b/>
      <sz val="11"/>
      <color theme="1"/>
      <name val="Verdana"/>
      <family val="2"/>
    </font>
    <font>
      <sz val="20"/>
      <color rgb="FFC00000"/>
      <name val="Verdana"/>
      <family val="2"/>
    </font>
    <font>
      <sz val="12"/>
      <color theme="1"/>
      <name val="Verdana"/>
      <family val="2"/>
    </font>
    <font>
      <sz val="18"/>
      <name val="Verdana"/>
      <family val="2"/>
    </font>
    <font>
      <b/>
      <sz val="13"/>
      <name val=" verdana"/>
    </font>
    <font>
      <sz val="13"/>
      <name val="Verdana"/>
      <family val="2"/>
    </font>
    <font>
      <sz val="8"/>
      <name val="Calibri"/>
      <family val="2"/>
      <scheme val="minor"/>
    </font>
    <font>
      <b/>
      <sz val="14"/>
      <color theme="0"/>
      <name val="Century Gothic"/>
      <family val="2"/>
    </font>
    <font>
      <b/>
      <sz val="11"/>
      <color theme="1" tint="0.249977111117893"/>
      <name val="Century Gothic"/>
      <family val="2"/>
    </font>
    <font>
      <b/>
      <sz val="16"/>
      <color theme="0"/>
      <name val="Century Gothic"/>
      <family val="2"/>
    </font>
    <font>
      <sz val="11"/>
      <color theme="1" tint="0.249977111117893"/>
      <name val="Century Gothic"/>
      <family val="2"/>
    </font>
    <font>
      <sz val="16"/>
      <color theme="1" tint="0.249977111117893"/>
      <name val="Century Gothic"/>
      <family val="2"/>
    </font>
    <font>
      <sz val="9"/>
      <color indexed="81"/>
      <name val="Century Gothic"/>
      <family val="2"/>
    </font>
    <font>
      <b/>
      <sz val="11"/>
      <color indexed="81"/>
      <name val="Century Gothic"/>
      <family val="2"/>
    </font>
    <font>
      <sz val="11"/>
      <color indexed="81"/>
      <name val="Century Gothic"/>
      <family val="2"/>
    </font>
    <font>
      <sz val="9"/>
      <color indexed="81"/>
      <name val="Segoe UI"/>
      <family val="2"/>
    </font>
    <font>
      <b/>
      <sz val="11"/>
      <color theme="1"/>
      <name val="Calibri"/>
      <family val="2"/>
      <scheme val="minor"/>
    </font>
    <font>
      <b/>
      <sz val="12"/>
      <color rgb="FF00B050"/>
      <name val="Calibri"/>
      <family val="2"/>
      <scheme val="minor"/>
    </font>
    <font>
      <b/>
      <sz val="12"/>
      <color theme="1"/>
      <name val="Calibri"/>
      <family val="2"/>
      <scheme val="minor"/>
    </font>
    <font>
      <sz val="9"/>
      <color indexed="81"/>
      <name val="Segoe UI"/>
      <charset val="1"/>
    </font>
    <font>
      <b/>
      <sz val="12"/>
      <color indexed="81"/>
      <name val="Segoe UI"/>
      <family val="2"/>
    </font>
    <font>
      <u/>
      <sz val="11"/>
      <color theme="10"/>
      <name val="Calibri"/>
      <family val="2"/>
      <scheme val="minor"/>
    </font>
  </fonts>
  <fills count="1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FEF5F0"/>
        <bgColor indexed="64"/>
      </patternFill>
    </fill>
    <fill>
      <patternFill patternType="solid">
        <fgColor rgb="FFEFCAF6"/>
        <bgColor indexed="64"/>
      </patternFill>
    </fill>
    <fill>
      <patternFill patternType="solid">
        <fgColor rgb="FFD2E6E3"/>
        <bgColor indexed="64"/>
      </patternFill>
    </fill>
    <fill>
      <patternFill patternType="solid">
        <fgColor indexed="65"/>
        <bgColor indexed="64"/>
      </patternFill>
    </fill>
    <fill>
      <patternFill patternType="solid">
        <fgColor rgb="FF78ACA2"/>
        <bgColor indexed="64"/>
      </patternFill>
    </fill>
    <fill>
      <patternFill patternType="solid">
        <fgColor rgb="FFFBE7E5"/>
        <bgColor indexed="64"/>
      </patternFill>
    </fill>
    <fill>
      <patternFill patternType="solid">
        <fgColor rgb="FFFFF9E7"/>
        <bgColor indexed="64"/>
      </patternFill>
    </fill>
    <fill>
      <patternFill patternType="solid">
        <fgColor rgb="FFC00000"/>
        <bgColor indexed="64"/>
      </patternFill>
    </fill>
  </fills>
  <borders count="91">
    <border>
      <left/>
      <right/>
      <top/>
      <bottom/>
      <diagonal/>
    </border>
    <border>
      <left style="thin">
        <color theme="0"/>
      </left>
      <right style="thin">
        <color theme="0"/>
      </right>
      <top style="thin">
        <color theme="0"/>
      </top>
      <bottom style="thin">
        <color theme="0"/>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style="thin">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style="medium">
        <color theme="3" tint="0.39997558519241921"/>
      </right>
      <top style="thin">
        <color theme="3" tint="0.39997558519241921"/>
      </top>
      <bottom style="thin">
        <color theme="3" tint="0.39997558519241921"/>
      </bottom>
      <diagonal/>
    </border>
    <border>
      <left style="medium">
        <color theme="3" tint="0.39997558519241921"/>
      </left>
      <right style="thin">
        <color theme="3" tint="0.39997558519241921"/>
      </right>
      <top/>
      <bottom style="thin">
        <color theme="3" tint="0.39997558519241921"/>
      </bottom>
      <diagonal/>
    </border>
    <border>
      <left style="thin">
        <color theme="3" tint="0.39997558519241921"/>
      </left>
      <right style="medium">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double">
        <color theme="3" tint="0.39997558519241921"/>
      </bottom>
      <diagonal/>
    </border>
    <border>
      <left style="thin">
        <color theme="3" tint="0.39997558519241921"/>
      </left>
      <right style="thin">
        <color theme="3" tint="0.39997558519241921"/>
      </right>
      <top style="thin">
        <color theme="3" tint="0.39997558519241921"/>
      </top>
      <bottom style="double">
        <color theme="3" tint="0.39997558519241921"/>
      </bottom>
      <diagonal/>
    </border>
    <border>
      <left style="thin">
        <color theme="3" tint="0.39997558519241921"/>
      </left>
      <right style="medium">
        <color theme="3" tint="0.39997558519241921"/>
      </right>
      <top style="thin">
        <color theme="3" tint="0.39997558519241921"/>
      </top>
      <bottom style="double">
        <color theme="3" tint="0.39997558519241921"/>
      </bottom>
      <diagonal/>
    </border>
    <border>
      <left style="medium">
        <color theme="3" tint="0.39997558519241921"/>
      </left>
      <right style="thin">
        <color theme="3" tint="0.39997558519241921"/>
      </right>
      <top style="medium">
        <color theme="3" tint="0.39997558519241921"/>
      </top>
      <bottom style="medium">
        <color theme="3" tint="0.39997558519241921"/>
      </bottom>
      <diagonal/>
    </border>
    <border>
      <left style="thin">
        <color theme="3" tint="0.39997558519241921"/>
      </left>
      <right style="thin">
        <color theme="3" tint="0.39997558519241921"/>
      </right>
      <top style="medium">
        <color theme="3" tint="0.39997558519241921"/>
      </top>
      <bottom style="medium">
        <color theme="3" tint="0.39997558519241921"/>
      </bottom>
      <diagonal/>
    </border>
    <border>
      <left style="thin">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style="medium">
        <color theme="3" tint="0.39997558519241921"/>
      </right>
      <top style="medium">
        <color theme="3" tint="0.39997558519241921"/>
      </top>
      <bottom style="double">
        <color theme="3" tint="0.39997558519241921"/>
      </bottom>
      <diagonal/>
    </border>
    <border>
      <left style="medium">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medium">
        <color theme="3" tint="0.39997558519241921"/>
      </right>
      <top style="thin">
        <color theme="3" tint="0.39997558519241921"/>
      </top>
      <bottom style="medium">
        <color theme="3" tint="0.39997558519241921"/>
      </bottom>
      <diagonal/>
    </border>
    <border>
      <left style="thin">
        <color theme="3" tint="0.39997558519241921"/>
      </left>
      <right/>
      <top style="medium">
        <color theme="3" tint="0.39997558519241921"/>
      </top>
      <bottom style="medium">
        <color theme="3" tint="0.39997558519241921"/>
      </bottom>
      <diagonal/>
    </border>
    <border>
      <left style="thin">
        <color theme="3" tint="0.39997558519241921"/>
      </left>
      <right/>
      <top/>
      <bottom style="thin">
        <color theme="3" tint="0.39997558519241921"/>
      </bottom>
      <diagonal/>
    </border>
    <border>
      <left style="thin">
        <color theme="3" tint="0.39997558519241921"/>
      </left>
      <right/>
      <top style="thin">
        <color theme="3" tint="0.39997558519241921"/>
      </top>
      <bottom style="double">
        <color theme="3" tint="0.39997558519241921"/>
      </bottom>
      <diagonal/>
    </border>
    <border>
      <left style="thin">
        <color theme="3" tint="0.39997558519241921"/>
      </left>
      <right/>
      <top style="thin">
        <color theme="3" tint="0.39997558519241921"/>
      </top>
      <bottom style="thin">
        <color theme="3" tint="0.39997558519241921"/>
      </bottom>
      <diagonal/>
    </border>
    <border>
      <left style="thin">
        <color theme="3" tint="0.39997558519241921"/>
      </left>
      <right/>
      <top style="thin">
        <color theme="3" tint="0.39997558519241921"/>
      </top>
      <bottom style="medium">
        <color theme="3" tint="0.39997558519241921"/>
      </bottom>
      <diagonal/>
    </border>
    <border>
      <left style="medium">
        <color theme="3" tint="0.39997558519241921"/>
      </left>
      <right style="thin">
        <color theme="0"/>
      </right>
      <top style="medium">
        <color theme="3" tint="0.39997558519241921"/>
      </top>
      <bottom style="thin">
        <color theme="0"/>
      </bottom>
      <diagonal/>
    </border>
    <border>
      <left style="thin">
        <color theme="0"/>
      </left>
      <right style="thin">
        <color theme="0"/>
      </right>
      <top style="medium">
        <color theme="3" tint="0.39997558519241921"/>
      </top>
      <bottom style="thin">
        <color theme="0"/>
      </bottom>
      <diagonal/>
    </border>
    <border>
      <left style="thin">
        <color theme="0"/>
      </left>
      <right style="medium">
        <color theme="3" tint="0.39997558519241921"/>
      </right>
      <top style="medium">
        <color theme="3" tint="0.39997558519241921"/>
      </top>
      <bottom style="thin">
        <color theme="0"/>
      </bottom>
      <diagonal/>
    </border>
    <border>
      <left style="medium">
        <color theme="3" tint="0.39997558519241921"/>
      </left>
      <right style="thin">
        <color theme="0"/>
      </right>
      <top style="thin">
        <color theme="0"/>
      </top>
      <bottom style="thin">
        <color theme="0"/>
      </bottom>
      <diagonal/>
    </border>
    <border>
      <left style="thin">
        <color theme="0"/>
      </left>
      <right style="medium">
        <color theme="3" tint="0.39997558519241921"/>
      </right>
      <top style="thin">
        <color theme="0"/>
      </top>
      <bottom style="thin">
        <color theme="0"/>
      </bottom>
      <diagonal/>
    </border>
    <border>
      <left style="medium">
        <color theme="3" tint="0.39997558519241921"/>
      </left>
      <right style="thin">
        <color theme="0"/>
      </right>
      <top style="thin">
        <color theme="0"/>
      </top>
      <bottom style="medium">
        <color theme="3" tint="0.39997558519241921"/>
      </bottom>
      <diagonal/>
    </border>
    <border>
      <left style="thin">
        <color theme="0"/>
      </left>
      <right style="thin">
        <color theme="0"/>
      </right>
      <top style="thin">
        <color theme="0"/>
      </top>
      <bottom style="medium">
        <color theme="3" tint="0.39997558519241921"/>
      </bottom>
      <diagonal/>
    </border>
    <border>
      <left style="thin">
        <color theme="0"/>
      </left>
      <right style="medium">
        <color theme="3" tint="0.39997558519241921"/>
      </right>
      <top style="thin">
        <color theme="0"/>
      </top>
      <bottom style="medium">
        <color theme="3" tint="0.39997558519241921"/>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style="double">
        <color theme="3" tint="0.39997558519241921"/>
      </bottom>
      <diagonal/>
    </border>
    <border>
      <left style="medium">
        <color theme="0"/>
      </left>
      <right style="medium">
        <color theme="0"/>
      </right>
      <top/>
      <bottom style="thin">
        <color theme="0"/>
      </bottom>
      <diagonal/>
    </border>
    <border>
      <left style="medium">
        <color theme="0"/>
      </left>
      <right/>
      <top/>
      <bottom/>
      <diagonal/>
    </border>
    <border>
      <left style="medium">
        <color theme="3" tint="0.39997558519241921"/>
      </left>
      <right style="thin">
        <color theme="0"/>
      </right>
      <top style="medium">
        <color theme="3" tint="0.39997558519241921"/>
      </top>
      <bottom style="medium">
        <color theme="3" tint="0.39997558519241921"/>
      </bottom>
      <diagonal/>
    </border>
    <border>
      <left style="thin">
        <color theme="0"/>
      </left>
      <right style="thin">
        <color theme="0"/>
      </right>
      <top style="medium">
        <color theme="3" tint="0.39997558519241921"/>
      </top>
      <bottom style="medium">
        <color theme="3" tint="0.39997558519241921"/>
      </bottom>
      <diagonal/>
    </border>
    <border>
      <left style="thin">
        <color theme="0"/>
      </left>
      <right style="medium">
        <color theme="3" tint="0.39997558519241921"/>
      </right>
      <top style="medium">
        <color theme="3" tint="0.39997558519241921"/>
      </top>
      <bottom style="medium">
        <color theme="3" tint="0.39997558519241921"/>
      </bottom>
      <diagonal/>
    </border>
    <border>
      <left style="medium">
        <color theme="3" tint="0.39997558519241921"/>
      </left>
      <right/>
      <top style="medium">
        <color theme="3" tint="0.39997558519241921"/>
      </top>
      <bottom style="medium">
        <color theme="3" tint="0.39997558519241921"/>
      </bottom>
      <diagonal/>
    </border>
    <border>
      <left/>
      <right/>
      <top style="medium">
        <color theme="3" tint="0.39997558519241921"/>
      </top>
      <bottom style="medium">
        <color theme="3" tint="0.39997558519241921"/>
      </bottom>
      <diagonal/>
    </border>
    <border>
      <left/>
      <right style="medium">
        <color theme="3" tint="0.39997558519241921"/>
      </right>
      <top style="medium">
        <color theme="3" tint="0.39997558519241921"/>
      </top>
      <bottom style="medium">
        <color theme="3" tint="0.39997558519241921"/>
      </bottom>
      <diagonal/>
    </border>
    <border>
      <left style="medium">
        <color theme="3" tint="0.39997558519241921"/>
      </left>
      <right/>
      <top style="medium">
        <color theme="3" tint="0.39997558519241921"/>
      </top>
      <bottom style="thin">
        <color theme="0"/>
      </bottom>
      <diagonal/>
    </border>
    <border>
      <left/>
      <right style="medium">
        <color theme="3" tint="0.39997558519241921"/>
      </right>
      <top style="medium">
        <color theme="3" tint="0.39997558519241921"/>
      </top>
      <bottom style="thin">
        <color theme="0"/>
      </bottom>
      <diagonal/>
    </border>
    <border>
      <left style="medium">
        <color theme="3" tint="0.39997558519241921"/>
      </left>
      <right/>
      <top style="thin">
        <color theme="9" tint="0.39997558519241921"/>
      </top>
      <bottom style="thin">
        <color theme="0"/>
      </bottom>
      <diagonal/>
    </border>
    <border>
      <left/>
      <right style="medium">
        <color theme="3" tint="0.39997558519241921"/>
      </right>
      <top style="thin">
        <color theme="9" tint="0.39997558519241921"/>
      </top>
      <bottom style="thin">
        <color theme="0"/>
      </bottom>
      <diagonal/>
    </border>
    <border>
      <left style="medium">
        <color theme="3" tint="0.39997558519241921"/>
      </left>
      <right/>
      <top style="thin">
        <color theme="9" tint="0.39997558519241921"/>
      </top>
      <bottom style="medium">
        <color theme="3" tint="0.39997558519241921"/>
      </bottom>
      <diagonal/>
    </border>
    <border>
      <left/>
      <right style="medium">
        <color theme="3" tint="0.39997558519241921"/>
      </right>
      <top style="thin">
        <color theme="9" tint="0.39997558519241921"/>
      </top>
      <bottom style="medium">
        <color theme="3" tint="0.39997558519241921"/>
      </bottom>
      <diagonal/>
    </border>
    <border>
      <left style="medium">
        <color theme="3" tint="0.39997558519241921"/>
      </left>
      <right style="medium">
        <color theme="0"/>
      </right>
      <top style="medium">
        <color theme="3" tint="0.39997558519241921"/>
      </top>
      <bottom style="thin">
        <color theme="0"/>
      </bottom>
      <diagonal/>
    </border>
    <border>
      <left style="medium">
        <color theme="0"/>
      </left>
      <right style="medium">
        <color theme="0"/>
      </right>
      <top style="medium">
        <color theme="3" tint="0.39997558519241921"/>
      </top>
      <bottom style="thin">
        <color theme="0"/>
      </bottom>
      <diagonal/>
    </border>
    <border>
      <left style="medium">
        <color theme="3" tint="0.39997558519241921"/>
      </left>
      <right style="medium">
        <color theme="0"/>
      </right>
      <top style="thin">
        <color theme="0"/>
      </top>
      <bottom style="thin">
        <color theme="0"/>
      </bottom>
      <diagonal/>
    </border>
    <border>
      <left style="medium">
        <color theme="3" tint="0.39997558519241921"/>
      </left>
      <right style="medium">
        <color theme="0"/>
      </right>
      <top style="thin">
        <color theme="0"/>
      </top>
      <bottom style="double">
        <color theme="3" tint="0.39997558519241921"/>
      </bottom>
      <diagonal/>
    </border>
    <border>
      <left style="medium">
        <color theme="3" tint="0.39997558519241921"/>
      </left>
      <right style="medium">
        <color theme="0"/>
      </right>
      <top/>
      <bottom style="thin">
        <color theme="0"/>
      </bottom>
      <diagonal/>
    </border>
    <border>
      <left style="medium">
        <color theme="3" tint="0.39997558519241921"/>
      </left>
      <right style="medium">
        <color theme="0"/>
      </right>
      <top style="thin">
        <color theme="0"/>
      </top>
      <bottom style="medium">
        <color theme="3" tint="0.39997558519241921"/>
      </bottom>
      <diagonal/>
    </border>
    <border>
      <left style="medium">
        <color theme="0"/>
      </left>
      <right style="medium">
        <color theme="0"/>
      </right>
      <top style="thin">
        <color theme="0"/>
      </top>
      <bottom style="medium">
        <color theme="3" tint="0.39997558519241921"/>
      </bottom>
      <diagonal/>
    </border>
    <border>
      <left style="medium">
        <color theme="0"/>
      </left>
      <right/>
      <top style="medium">
        <color theme="3" tint="0.39997558519241921"/>
      </top>
      <bottom style="thin">
        <color theme="0"/>
      </bottom>
      <diagonal/>
    </border>
    <border>
      <left style="medium">
        <color theme="0"/>
      </left>
      <right/>
      <top style="thin">
        <color theme="0"/>
      </top>
      <bottom style="thin">
        <color theme="0"/>
      </bottom>
      <diagonal/>
    </border>
    <border>
      <left style="medium">
        <color theme="0"/>
      </left>
      <right/>
      <top style="thin">
        <color theme="0"/>
      </top>
      <bottom style="double">
        <color theme="3" tint="0.39997558519241921"/>
      </bottom>
      <diagonal/>
    </border>
    <border>
      <left style="medium">
        <color theme="0"/>
      </left>
      <right/>
      <top/>
      <bottom style="thin">
        <color theme="0"/>
      </bottom>
      <diagonal/>
    </border>
    <border>
      <left style="medium">
        <color theme="0"/>
      </left>
      <right/>
      <top style="thin">
        <color theme="0"/>
      </top>
      <bottom style="medium">
        <color theme="3" tint="0.39997558519241921"/>
      </bottom>
      <diagonal/>
    </border>
    <border>
      <left/>
      <right/>
      <top/>
      <bottom style="medium">
        <color theme="3" tint="0.39997558519241921"/>
      </bottom>
      <diagonal/>
    </border>
    <border>
      <left style="medium">
        <color theme="3" tint="0.39997558519241921"/>
      </left>
      <right/>
      <top/>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style="medium">
        <color theme="3" tint="0.39997558519241921"/>
      </left>
      <right/>
      <top/>
      <bottom style="thin">
        <color theme="0"/>
      </bottom>
      <diagonal/>
    </border>
    <border>
      <left style="thin">
        <color theme="3" tint="0.39997558519241921"/>
      </left>
      <right style="medium">
        <color theme="3" tint="0.39997558519241921"/>
      </right>
      <top/>
      <bottom style="thin">
        <color theme="0"/>
      </bottom>
      <diagonal/>
    </border>
    <border>
      <left style="thin">
        <color theme="3" tint="0.39997558519241921"/>
      </left>
      <right style="medium">
        <color theme="3" tint="0.39997558519241921"/>
      </right>
      <top style="thin">
        <color theme="0"/>
      </top>
      <bottom style="medium">
        <color theme="3" tint="0.39997558519241921"/>
      </bottom>
      <diagonal/>
    </border>
    <border>
      <left/>
      <right style="medium">
        <color theme="3" tint="0.39997558519241921"/>
      </right>
      <top style="medium">
        <color theme="3" tint="0.39997558519241921"/>
      </top>
      <bottom/>
      <diagonal/>
    </border>
    <border>
      <left/>
      <right style="medium">
        <color theme="3" tint="0.39997558519241921"/>
      </right>
      <top/>
      <bottom style="double">
        <color theme="3" tint="0.39997558519241921"/>
      </bottom>
      <diagonal/>
    </border>
    <border>
      <left style="medium">
        <color theme="3" tint="0.39997558519241921"/>
      </left>
      <right style="thin">
        <color theme="3" tint="0.39997558519241921"/>
      </right>
      <top style="medium">
        <color theme="3" tint="0.39997558519241921"/>
      </top>
      <bottom style="thin">
        <color theme="0"/>
      </bottom>
      <diagonal/>
    </border>
    <border>
      <left style="medium">
        <color theme="3" tint="0.39997558519241921"/>
      </left>
      <right style="thin">
        <color theme="3" tint="0.39997558519241921"/>
      </right>
      <top style="thin">
        <color theme="0"/>
      </top>
      <bottom style="thin">
        <color theme="0"/>
      </bottom>
      <diagonal/>
    </border>
    <border>
      <left style="medium">
        <color theme="3" tint="0.39997558519241921"/>
      </left>
      <right style="thin">
        <color theme="3" tint="0.39997558519241921"/>
      </right>
      <top style="thin">
        <color theme="0"/>
      </top>
      <bottom style="double">
        <color theme="3" tint="0.39997558519241921"/>
      </bottom>
      <diagonal/>
    </border>
    <border>
      <left style="thick">
        <color theme="0"/>
      </left>
      <right style="thick">
        <color theme="0"/>
      </right>
      <top/>
      <bottom style="thin">
        <color rgb="FF78ACA2"/>
      </bottom>
      <diagonal/>
    </border>
    <border>
      <left style="thick">
        <color theme="0"/>
      </left>
      <right style="thick">
        <color theme="0"/>
      </right>
      <top style="thin">
        <color rgb="FF78ACA2"/>
      </top>
      <bottom style="thin">
        <color rgb="FF78ACA2"/>
      </bottom>
      <diagonal/>
    </border>
    <border>
      <left/>
      <right style="thick">
        <color theme="0"/>
      </right>
      <top style="thick">
        <color theme="0"/>
      </top>
      <bottom style="thick">
        <color theme="0"/>
      </bottom>
      <diagonal/>
    </border>
    <border>
      <left/>
      <right style="thick">
        <color theme="0"/>
      </right>
      <top/>
      <bottom style="thin">
        <color rgb="FF78ACA2"/>
      </bottom>
      <diagonal/>
    </border>
    <border>
      <left/>
      <right style="thick">
        <color theme="0"/>
      </right>
      <top style="thin">
        <color rgb="FF78ACA2"/>
      </top>
      <bottom style="thin">
        <color rgb="FF78ACA2"/>
      </bottom>
      <diagonal/>
    </border>
    <border>
      <left/>
      <right style="thick">
        <color theme="0"/>
      </right>
      <top style="thin">
        <color rgb="FF78ACA2"/>
      </top>
      <bottom/>
      <diagonal/>
    </border>
    <border>
      <left style="thin">
        <color rgb="FFABD1CB"/>
      </left>
      <right style="thick">
        <color theme="0"/>
      </right>
      <top style="thin">
        <color rgb="FFABD1CB"/>
      </top>
      <bottom style="thick">
        <color theme="0"/>
      </bottom>
      <diagonal/>
    </border>
    <border>
      <left style="thick">
        <color theme="0"/>
      </left>
      <right style="thick">
        <color theme="0"/>
      </right>
      <top style="thin">
        <color rgb="FFABD1CB"/>
      </top>
      <bottom style="thick">
        <color theme="0"/>
      </bottom>
      <diagonal/>
    </border>
    <border>
      <left style="thick">
        <color theme="0"/>
      </left>
      <right style="thin">
        <color rgb="FFABD1CB"/>
      </right>
      <top style="thin">
        <color rgb="FFABD1CB"/>
      </top>
      <bottom style="thick">
        <color theme="0"/>
      </bottom>
      <diagonal/>
    </border>
    <border>
      <left style="thin">
        <color rgb="FFABD1CB"/>
      </left>
      <right style="thick">
        <color theme="0"/>
      </right>
      <top/>
      <bottom style="thin">
        <color rgb="FF78ACA2"/>
      </bottom>
      <diagonal/>
    </border>
    <border>
      <left style="thick">
        <color theme="0"/>
      </left>
      <right style="thin">
        <color rgb="FFABD1CB"/>
      </right>
      <top/>
      <bottom style="thin">
        <color rgb="FF78ACA2"/>
      </bottom>
      <diagonal/>
    </border>
    <border>
      <left style="thin">
        <color rgb="FFABD1CB"/>
      </left>
      <right style="thick">
        <color theme="0"/>
      </right>
      <top style="thin">
        <color rgb="FF78ACA2"/>
      </top>
      <bottom style="thin">
        <color rgb="FF78ACA2"/>
      </bottom>
      <diagonal/>
    </border>
    <border>
      <left style="thick">
        <color theme="0"/>
      </left>
      <right style="thin">
        <color rgb="FFABD1CB"/>
      </right>
      <top style="thin">
        <color rgb="FF78ACA2"/>
      </top>
      <bottom style="thin">
        <color rgb="FF78ACA2"/>
      </bottom>
      <diagonal/>
    </border>
    <border>
      <left style="thin">
        <color rgb="FFABD1CB"/>
      </left>
      <right style="thick">
        <color theme="0"/>
      </right>
      <top style="thin">
        <color rgb="FF78ACA2"/>
      </top>
      <bottom style="thin">
        <color rgb="FFABD1CB"/>
      </bottom>
      <diagonal/>
    </border>
    <border>
      <left style="thick">
        <color theme="0"/>
      </left>
      <right style="thick">
        <color theme="0"/>
      </right>
      <top style="thin">
        <color rgb="FF78ACA2"/>
      </top>
      <bottom style="thin">
        <color rgb="FFABD1CB"/>
      </bottom>
      <diagonal/>
    </border>
    <border>
      <left style="thick">
        <color theme="0"/>
      </left>
      <right style="thin">
        <color rgb="FFABD1CB"/>
      </right>
      <top style="thin">
        <color rgb="FF78ACA2"/>
      </top>
      <bottom style="thin">
        <color rgb="FFABD1CB"/>
      </bottom>
      <diagonal/>
    </border>
    <border>
      <left style="medium">
        <color theme="3" tint="0.39997558519241921"/>
      </left>
      <right style="medium">
        <color theme="3" tint="0.39997558519241921"/>
      </right>
      <top style="medium">
        <color theme="3" tint="0.39997558519241921"/>
      </top>
      <bottom style="thin">
        <color theme="3" tint="0.39997558519241921"/>
      </bottom>
      <diagonal/>
    </border>
  </borders>
  <cellStyleXfs count="2">
    <xf numFmtId="0" fontId="0" fillId="0" borderId="0"/>
    <xf numFmtId="0" fontId="32" fillId="0" borderId="0" applyNumberFormat="0" applyFill="0" applyBorder="0" applyAlignment="0" applyProtection="0"/>
  </cellStyleXfs>
  <cellXfs count="164">
    <xf numFmtId="0" fontId="0" fillId="0" borderId="0" xfId="0"/>
    <xf numFmtId="0" fontId="1" fillId="0" borderId="0" xfId="0" applyFont="1"/>
    <xf numFmtId="14" fontId="1" fillId="0" borderId="0" xfId="0" applyNumberFormat="1" applyFont="1"/>
    <xf numFmtId="14" fontId="2" fillId="0" borderId="66" xfId="0" applyNumberFormat="1" applyFont="1" applyBorder="1" applyAlignment="1" applyProtection="1">
      <alignment horizontal="center" vertical="center"/>
      <protection locked="0"/>
    </xf>
    <xf numFmtId="14" fontId="2" fillId="0" borderId="64" xfId="0" applyNumberFormat="1"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6" fillId="8" borderId="35" xfId="0" applyFont="1" applyFill="1" applyBorder="1" applyAlignment="1" applyProtection="1">
      <alignment horizontal="center" vertical="center"/>
      <protection locked="0"/>
    </xf>
    <xf numFmtId="0" fontId="6" fillId="8" borderId="36" xfId="0" applyFont="1" applyFill="1" applyBorder="1" applyAlignment="1" applyProtection="1">
      <alignment horizontal="center" vertical="center"/>
      <protection locked="0"/>
    </xf>
    <xf numFmtId="0" fontId="13" fillId="9" borderId="3" xfId="0" applyFont="1" applyFill="1" applyBorder="1" applyAlignment="1" applyProtection="1">
      <alignment horizontal="center" vertical="center"/>
      <protection locked="0"/>
    </xf>
    <xf numFmtId="0" fontId="13" fillId="9" borderId="19" xfId="0" applyFont="1" applyFill="1" applyBorder="1" applyAlignment="1" applyProtection="1">
      <alignment horizontal="center" vertical="center"/>
      <protection locked="0"/>
    </xf>
    <xf numFmtId="0" fontId="13" fillId="9" borderId="2" xfId="0" applyFont="1" applyFill="1" applyBorder="1" applyAlignment="1" applyProtection="1">
      <alignment horizontal="center" vertical="center"/>
      <protection locked="0"/>
    </xf>
    <xf numFmtId="0" fontId="13" fillId="9" borderId="21" xfId="0" applyFont="1" applyFill="1" applyBorder="1" applyAlignment="1" applyProtection="1">
      <alignment horizontal="center" vertical="center"/>
      <protection locked="0"/>
    </xf>
    <xf numFmtId="0" fontId="13" fillId="9" borderId="16" xfId="0" applyFont="1" applyFill="1" applyBorder="1" applyAlignment="1" applyProtection="1">
      <alignment horizontal="center" vertical="center"/>
      <protection locked="0"/>
    </xf>
    <xf numFmtId="0" fontId="13" fillId="9" borderId="22" xfId="0" applyFont="1" applyFill="1" applyBorder="1" applyAlignment="1" applyProtection="1">
      <alignment horizontal="center" vertical="center"/>
      <protection locked="0"/>
    </xf>
    <xf numFmtId="0" fontId="6" fillId="8" borderId="37" xfId="0" applyFont="1" applyFill="1" applyBorder="1" applyAlignment="1" applyProtection="1">
      <alignment horizontal="center" vertical="center"/>
      <protection locked="0"/>
    </xf>
    <xf numFmtId="0" fontId="19" fillId="0" borderId="0" xfId="0" applyFont="1"/>
    <xf numFmtId="0" fontId="20" fillId="10" borderId="0" xfId="0" applyFont="1" applyFill="1" applyAlignment="1">
      <alignment horizontal="center" vertical="center"/>
    </xf>
    <xf numFmtId="0" fontId="19" fillId="0" borderId="0" xfId="0" applyFont="1" applyAlignment="1">
      <alignment horizontal="center" vertical="center"/>
    </xf>
    <xf numFmtId="14" fontId="19" fillId="0" borderId="0" xfId="0" applyNumberFormat="1" applyFont="1" applyAlignment="1">
      <alignment horizontal="center" vertical="center"/>
    </xf>
    <xf numFmtId="14" fontId="21" fillId="0" borderId="74" xfId="0" applyNumberFormat="1" applyFont="1" applyBorder="1" applyAlignment="1">
      <alignment horizontal="center" vertical="center"/>
    </xf>
    <xf numFmtId="164" fontId="21" fillId="0" borderId="74" xfId="0" applyNumberFormat="1" applyFont="1" applyBorder="1" applyAlignment="1">
      <alignment horizontal="left" vertical="center"/>
    </xf>
    <xf numFmtId="0" fontId="22" fillId="0" borderId="74" xfId="0" applyFont="1" applyBorder="1" applyAlignment="1" applyProtection="1">
      <alignment horizontal="center" vertical="center"/>
      <protection locked="0"/>
    </xf>
    <xf numFmtId="49" fontId="21" fillId="0" borderId="74" xfId="0" applyNumberFormat="1" applyFont="1" applyBorder="1" applyAlignment="1" applyProtection="1">
      <alignment vertical="center"/>
      <protection locked="0"/>
    </xf>
    <xf numFmtId="0" fontId="21" fillId="0" borderId="0" xfId="0" applyFont="1"/>
    <xf numFmtId="14" fontId="21" fillId="0" borderId="75" xfId="0" applyNumberFormat="1" applyFont="1" applyBorder="1" applyAlignment="1">
      <alignment horizontal="center" vertical="center"/>
    </xf>
    <xf numFmtId="164" fontId="21" fillId="0" borderId="75" xfId="0" applyNumberFormat="1" applyFont="1" applyBorder="1" applyAlignment="1">
      <alignment horizontal="left" vertical="center"/>
    </xf>
    <xf numFmtId="0" fontId="22" fillId="0" borderId="75" xfId="0" applyFont="1" applyBorder="1" applyAlignment="1" applyProtection="1">
      <alignment horizontal="center" vertical="center"/>
      <protection locked="0"/>
    </xf>
    <xf numFmtId="49" fontId="21" fillId="0" borderId="75" xfId="0" applyNumberFormat="1" applyFont="1" applyBorder="1" applyAlignment="1" applyProtection="1">
      <alignment vertical="center"/>
      <protection locked="0"/>
    </xf>
    <xf numFmtId="0" fontId="21" fillId="0" borderId="75" xfId="0" applyFont="1" applyBorder="1" applyAlignment="1" applyProtection="1">
      <alignment vertical="center"/>
      <protection locked="0"/>
    </xf>
    <xf numFmtId="0" fontId="21" fillId="0" borderId="0" xfId="0" applyFont="1" applyAlignment="1" applyProtection="1">
      <alignment horizontal="center" vertical="center"/>
      <protection locked="0"/>
    </xf>
    <xf numFmtId="0" fontId="21" fillId="0" borderId="0" xfId="0" applyFont="1" applyAlignment="1">
      <alignment horizontal="left" vertical="center"/>
    </xf>
    <xf numFmtId="0" fontId="21" fillId="0" borderId="0" xfId="0" applyFont="1" applyProtection="1">
      <protection locked="0"/>
    </xf>
    <xf numFmtId="0" fontId="21" fillId="0" borderId="0" xfId="0" applyFont="1" applyAlignment="1">
      <alignment horizontal="center" vertical="center"/>
    </xf>
    <xf numFmtId="0" fontId="18" fillId="10" borderId="76" xfId="0" applyFont="1" applyFill="1" applyBorder="1" applyAlignment="1" applyProtection="1">
      <alignment horizontal="center"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21" fillId="0" borderId="79" xfId="0" applyFont="1" applyBorder="1" applyAlignment="1">
      <alignment horizontal="center" vertical="center"/>
    </xf>
    <xf numFmtId="0" fontId="18" fillId="10" borderId="81" xfId="0" applyFont="1" applyFill="1" applyBorder="1" applyAlignment="1">
      <alignment horizontal="center" vertical="center"/>
    </xf>
    <xf numFmtId="0" fontId="18" fillId="10" borderId="81" xfId="0" applyFont="1" applyFill="1" applyBorder="1" applyAlignment="1" applyProtection="1">
      <alignment horizontal="center" vertical="center"/>
      <protection locked="0"/>
    </xf>
    <xf numFmtId="0" fontId="18" fillId="10" borderId="82" xfId="0" applyFont="1" applyFill="1" applyBorder="1" applyAlignment="1" applyProtection="1">
      <alignment horizontal="center" vertical="center"/>
      <protection locked="0"/>
    </xf>
    <xf numFmtId="14" fontId="21" fillId="0" borderId="83" xfId="0" quotePrefix="1" applyNumberFormat="1" applyFont="1" applyBorder="1" applyAlignment="1">
      <alignment horizontal="center" vertical="center"/>
    </xf>
    <xf numFmtId="49" fontId="21" fillId="0" borderId="84" xfId="0" applyNumberFormat="1" applyFont="1" applyBorder="1" applyAlignment="1" applyProtection="1">
      <alignment vertical="center"/>
      <protection locked="0"/>
    </xf>
    <xf numFmtId="14" fontId="21" fillId="0" borderId="85" xfId="0" quotePrefix="1" applyNumberFormat="1" applyFont="1" applyBorder="1" applyAlignment="1">
      <alignment horizontal="center" vertical="center"/>
    </xf>
    <xf numFmtId="49" fontId="21" fillId="0" borderId="86" xfId="0" applyNumberFormat="1" applyFont="1" applyBorder="1" applyAlignment="1" applyProtection="1">
      <alignment vertical="center"/>
      <protection locked="0"/>
    </xf>
    <xf numFmtId="0" fontId="21" fillId="0" borderId="86" xfId="0" applyFont="1" applyBorder="1" applyAlignment="1" applyProtection="1">
      <alignment vertical="center"/>
      <protection locked="0"/>
    </xf>
    <xf numFmtId="0" fontId="22" fillId="0" borderId="88" xfId="0" applyFont="1" applyBorder="1" applyAlignment="1" applyProtection="1">
      <alignment horizontal="center" vertical="center"/>
      <protection locked="0"/>
    </xf>
    <xf numFmtId="0" fontId="21" fillId="0" borderId="88" xfId="0" applyFont="1" applyBorder="1" applyAlignment="1" applyProtection="1">
      <alignment vertical="center"/>
      <protection locked="0"/>
    </xf>
    <xf numFmtId="0" fontId="21" fillId="0" borderId="89" xfId="0" applyFont="1" applyBorder="1" applyAlignment="1" applyProtection="1">
      <alignment vertical="center"/>
      <protection locked="0"/>
    </xf>
    <xf numFmtId="14" fontId="21" fillId="0" borderId="85" xfId="0" applyNumberFormat="1" applyFont="1" applyBorder="1" applyAlignment="1" applyProtection="1">
      <alignment horizontal="center" vertical="center"/>
      <protection locked="0"/>
    </xf>
    <xf numFmtId="14" fontId="21" fillId="0" borderId="75" xfId="0" applyNumberFormat="1" applyFont="1" applyBorder="1" applyAlignment="1" applyProtection="1">
      <alignment horizontal="center" vertical="center"/>
      <protection locked="0"/>
    </xf>
    <xf numFmtId="164" fontId="21" fillId="0" borderId="75" xfId="0" applyNumberFormat="1" applyFont="1" applyBorder="1" applyAlignment="1" applyProtection="1">
      <alignment horizontal="left" vertical="center"/>
      <protection locked="0"/>
    </xf>
    <xf numFmtId="14" fontId="21" fillId="0" borderId="87" xfId="0" applyNumberFormat="1" applyFont="1" applyBorder="1" applyAlignment="1" applyProtection="1">
      <alignment horizontal="center" vertical="center"/>
      <protection locked="0"/>
    </xf>
    <xf numFmtId="14" fontId="21" fillId="0" borderId="88" xfId="0" applyNumberFormat="1" applyFont="1" applyBorder="1" applyAlignment="1" applyProtection="1">
      <alignment horizontal="center" vertical="center"/>
      <protection locked="0"/>
    </xf>
    <xf numFmtId="164" fontId="21" fillId="0" borderId="88" xfId="0" applyNumberFormat="1" applyFont="1" applyBorder="1" applyAlignment="1" applyProtection="1">
      <alignment horizontal="left" vertical="center"/>
      <protection locked="0"/>
    </xf>
    <xf numFmtId="0" fontId="18" fillId="13" borderId="81" xfId="0" applyFont="1" applyFill="1" applyBorder="1" applyAlignment="1" applyProtection="1">
      <alignment horizontal="center" vertical="center"/>
      <protection locked="0"/>
    </xf>
    <xf numFmtId="0" fontId="14" fillId="2" borderId="0" xfId="0" applyFont="1" applyFill="1" applyAlignment="1" applyProtection="1">
      <alignment vertical="center"/>
      <protection locked="0"/>
    </xf>
    <xf numFmtId="0" fontId="1" fillId="0" borderId="0" xfId="0" applyFont="1" applyProtection="1">
      <protection locked="0"/>
    </xf>
    <xf numFmtId="14" fontId="1" fillId="0" borderId="0" xfId="0" applyNumberFormat="1" applyFont="1" applyProtection="1">
      <protection locked="0"/>
    </xf>
    <xf numFmtId="0" fontId="15" fillId="8" borderId="38" xfId="0" applyFont="1" applyFill="1" applyBorder="1" applyAlignment="1" applyProtection="1">
      <alignment horizontal="center" vertical="center"/>
      <protection locked="0"/>
    </xf>
    <xf numFmtId="0" fontId="1" fillId="0" borderId="34" xfId="0" applyFont="1" applyBorder="1" applyProtection="1">
      <protection locked="0"/>
    </xf>
    <xf numFmtId="0" fontId="2" fillId="0" borderId="0" xfId="0" applyFont="1" applyAlignment="1" applyProtection="1">
      <alignment vertical="center"/>
      <protection locked="0"/>
    </xf>
    <xf numFmtId="164" fontId="1" fillId="6" borderId="6" xfId="0" applyNumberFormat="1" applyFont="1" applyFill="1" applyBorder="1" applyAlignment="1" applyProtection="1">
      <alignment horizontal="center" vertical="center"/>
      <protection locked="0"/>
    </xf>
    <xf numFmtId="164" fontId="1" fillId="6" borderId="3" xfId="0" applyNumberFormat="1" applyFont="1" applyFill="1" applyBorder="1" applyAlignment="1" applyProtection="1">
      <alignment horizontal="center" vertical="center"/>
      <protection locked="0"/>
    </xf>
    <xf numFmtId="164" fontId="1" fillId="6" borderId="7" xfId="0" applyNumberFormat="1" applyFont="1" applyFill="1" applyBorder="1" applyAlignment="1" applyProtection="1">
      <alignment horizontal="center" vertical="center"/>
      <protection locked="0"/>
    </xf>
    <xf numFmtId="164" fontId="1" fillId="6" borderId="19" xfId="0" applyNumberFormat="1" applyFont="1" applyFill="1" applyBorder="1" applyAlignment="1" applyProtection="1">
      <alignment horizontal="center" vertical="center"/>
      <protection locked="0"/>
    </xf>
    <xf numFmtId="0" fontId="11" fillId="8" borderId="14" xfId="0" applyFont="1" applyFill="1" applyBorder="1" applyAlignment="1" applyProtection="1">
      <alignment horizontal="center" vertical="center"/>
      <protection locked="0"/>
    </xf>
    <xf numFmtId="166" fontId="1" fillId="6" borderId="8" xfId="0" applyNumberFormat="1" applyFont="1" applyFill="1" applyBorder="1" applyAlignment="1" applyProtection="1">
      <alignment horizontal="center" vertical="center"/>
      <protection locked="0"/>
    </xf>
    <xf numFmtId="166" fontId="1" fillId="6" borderId="9" xfId="0" applyNumberFormat="1" applyFont="1" applyFill="1" applyBorder="1" applyAlignment="1" applyProtection="1">
      <alignment horizontal="center" vertical="center"/>
      <protection locked="0"/>
    </xf>
    <xf numFmtId="166" fontId="1" fillId="6" borderId="10" xfId="0" applyNumberFormat="1" applyFont="1" applyFill="1" applyBorder="1" applyAlignment="1" applyProtection="1">
      <alignment horizontal="center" vertical="center"/>
      <protection locked="0"/>
    </xf>
    <xf numFmtId="166" fontId="1" fillId="6" borderId="20" xfId="0" applyNumberFormat="1" applyFont="1" applyFill="1" applyBorder="1" applyAlignment="1" applyProtection="1">
      <alignment horizontal="center" vertical="center"/>
      <protection locked="0"/>
    </xf>
    <xf numFmtId="0" fontId="4" fillId="0" borderId="0" xfId="0" applyFont="1" applyProtection="1">
      <protection locked="0"/>
    </xf>
    <xf numFmtId="0" fontId="2" fillId="3" borderId="51" xfId="0" applyFont="1" applyFill="1" applyBorder="1" applyAlignment="1" applyProtection="1">
      <alignment horizontal="center" vertical="center"/>
      <protection locked="0"/>
    </xf>
    <xf numFmtId="0" fontId="2" fillId="2" borderId="33"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2" fillId="7" borderId="57" xfId="0" applyFont="1" applyFill="1" applyBorder="1" applyAlignment="1" applyProtection="1">
      <alignment horizontal="center" vertical="center"/>
      <protection locked="0"/>
    </xf>
    <xf numFmtId="0" fontId="2" fillId="0" borderId="67" xfId="0" applyFont="1" applyBorder="1" applyAlignment="1" applyProtection="1">
      <alignment horizontal="center" vertical="center"/>
      <protection locked="0"/>
    </xf>
    <xf numFmtId="0" fontId="2" fillId="3" borderId="49" xfId="0" applyFont="1" applyFill="1" applyBorder="1" applyAlignment="1" applyProtection="1">
      <alignment horizontal="center" vertical="center"/>
      <protection locked="0"/>
    </xf>
    <xf numFmtId="0" fontId="2" fillId="2" borderId="31"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7" borderId="55" xfId="0" applyFont="1" applyFill="1" applyBorder="1" applyAlignment="1" applyProtection="1">
      <alignment horizontal="center" vertical="center"/>
      <protection locked="0"/>
    </xf>
    <xf numFmtId="0" fontId="2" fillId="3" borderId="52" xfId="0" applyFont="1" applyFill="1" applyBorder="1" applyAlignment="1" applyProtection="1">
      <alignment horizontal="center" vertical="center"/>
      <protection locked="0"/>
    </xf>
    <xf numFmtId="0" fontId="2" fillId="2" borderId="53" xfId="0" applyFont="1" applyFill="1" applyBorder="1" applyAlignment="1" applyProtection="1">
      <alignment horizontal="center" vertical="center"/>
      <protection locked="0"/>
    </xf>
    <xf numFmtId="0" fontId="2" fillId="4" borderId="53" xfId="0" applyFont="1" applyFill="1" applyBorder="1" applyAlignment="1" applyProtection="1">
      <alignment horizontal="center" vertical="center"/>
      <protection locked="0"/>
    </xf>
    <xf numFmtId="0" fontId="2" fillId="7" borderId="58" xfId="0" applyFont="1" applyFill="1" applyBorder="1" applyAlignment="1" applyProtection="1">
      <alignment horizontal="center" vertical="center"/>
      <protection locked="0"/>
    </xf>
    <xf numFmtId="0" fontId="2" fillId="0" borderId="68" xfId="0" applyFont="1" applyBorder="1" applyAlignment="1" applyProtection="1">
      <alignment horizontal="center" vertical="center"/>
      <protection locked="0"/>
    </xf>
    <xf numFmtId="0" fontId="2" fillId="3" borderId="2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27" xfId="0" applyFont="1" applyFill="1" applyBorder="1" applyAlignment="1" applyProtection="1">
      <alignment horizontal="center" vertical="center"/>
      <protection locked="0"/>
    </xf>
    <xf numFmtId="0" fontId="2" fillId="4" borderId="26"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27" xfId="0" applyFont="1" applyFill="1" applyBorder="1" applyAlignment="1" applyProtection="1">
      <alignment horizontal="center" vertical="center"/>
      <protection locked="0"/>
    </xf>
    <xf numFmtId="0" fontId="2" fillId="7" borderId="28" xfId="0" applyFont="1" applyFill="1" applyBorder="1" applyAlignment="1" applyProtection="1">
      <alignment horizontal="center" vertical="center"/>
      <protection locked="0"/>
    </xf>
    <xf numFmtId="0" fontId="2" fillId="7" borderId="29" xfId="0" applyFont="1" applyFill="1" applyBorder="1" applyAlignment="1" applyProtection="1">
      <alignment horizontal="center" vertical="center"/>
      <protection locked="0"/>
    </xf>
    <xf numFmtId="0" fontId="2" fillId="7" borderId="30" xfId="0" applyFont="1" applyFill="1" applyBorder="1" applyAlignment="1" applyProtection="1">
      <alignment horizontal="center" vertical="center"/>
      <protection locked="0"/>
    </xf>
    <xf numFmtId="0" fontId="0" fillId="0" borderId="0" xfId="0" applyAlignment="1">
      <alignment horizontal="center"/>
    </xf>
    <xf numFmtId="0" fontId="2" fillId="0" borderId="65" xfId="0" applyFont="1" applyBorder="1" applyAlignment="1" applyProtection="1">
      <alignment vertical="center"/>
      <protection locked="0"/>
    </xf>
    <xf numFmtId="0" fontId="1" fillId="2" borderId="0" xfId="0" applyFont="1" applyFill="1" applyProtection="1">
      <protection locked="0"/>
    </xf>
    <xf numFmtId="14" fontId="19" fillId="2" borderId="0" xfId="0" applyNumberFormat="1" applyFont="1" applyFill="1" applyAlignment="1">
      <alignment horizontal="center" vertical="center"/>
    </xf>
    <xf numFmtId="0" fontId="18" fillId="10" borderId="80" xfId="0" applyFont="1" applyFill="1" applyBorder="1" applyAlignment="1">
      <alignment horizontal="center" vertical="center" wrapText="1"/>
    </xf>
    <xf numFmtId="0" fontId="18" fillId="10" borderId="81" xfId="0" applyFont="1" applyFill="1" applyBorder="1" applyAlignment="1">
      <alignment horizontal="center" vertical="center" wrapText="1"/>
    </xf>
    <xf numFmtId="164" fontId="1" fillId="6" borderId="90" xfId="0" applyNumberFormat="1" applyFont="1" applyFill="1" applyBorder="1" applyAlignment="1" applyProtection="1">
      <alignment horizontal="center" vertical="center"/>
      <protection locked="0"/>
    </xf>
    <xf numFmtId="0" fontId="1" fillId="0" borderId="61" xfId="0" applyFont="1" applyBorder="1" applyAlignment="1" applyProtection="1">
      <alignment horizontal="center"/>
      <protection locked="0"/>
    </xf>
    <xf numFmtId="0" fontId="1" fillId="0" borderId="62"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63" xfId="0" applyFont="1" applyBorder="1" applyAlignment="1" applyProtection="1">
      <alignment horizontal="center"/>
      <protection locked="0"/>
    </xf>
    <xf numFmtId="0" fontId="1" fillId="0" borderId="60" xfId="0" applyFont="1" applyBorder="1" applyAlignment="1" applyProtection="1">
      <alignment horizontal="center"/>
      <protection locked="0"/>
    </xf>
    <xf numFmtId="0" fontId="1" fillId="0" borderId="64" xfId="0" applyFont="1" applyBorder="1" applyAlignment="1" applyProtection="1">
      <alignment horizontal="center"/>
      <protection locked="0"/>
    </xf>
    <xf numFmtId="0" fontId="1" fillId="0" borderId="59" xfId="0" applyFont="1" applyBorder="1" applyAlignment="1" applyProtection="1">
      <alignment horizontal="center"/>
      <protection locked="0"/>
    </xf>
    <xf numFmtId="0" fontId="1" fillId="0" borderId="65" xfId="0" applyFont="1" applyBorder="1" applyAlignment="1" applyProtection="1">
      <alignment horizontal="center"/>
      <protection locked="0"/>
    </xf>
    <xf numFmtId="0" fontId="7" fillId="2" borderId="43" xfId="0" applyFont="1" applyFill="1" applyBorder="1" applyAlignment="1" applyProtection="1">
      <alignment horizontal="right" vertical="center"/>
      <protection locked="0"/>
    </xf>
    <xf numFmtId="0" fontId="9" fillId="2" borderId="44" xfId="0" applyFont="1" applyFill="1" applyBorder="1" applyAlignment="1" applyProtection="1">
      <alignment horizontal="right" vertical="center"/>
      <protection locked="0"/>
    </xf>
    <xf numFmtId="0" fontId="7" fillId="4" borderId="43" xfId="0" applyFont="1" applyFill="1" applyBorder="1" applyAlignment="1" applyProtection="1">
      <alignment horizontal="right" vertical="center"/>
      <protection locked="0"/>
    </xf>
    <xf numFmtId="0" fontId="9" fillId="4" borderId="44" xfId="0" applyFont="1" applyFill="1" applyBorder="1" applyAlignment="1" applyProtection="1">
      <alignment horizontal="right" vertical="center"/>
      <protection locked="0"/>
    </xf>
    <xf numFmtId="0" fontId="7" fillId="7" borderId="45" xfId="0" applyFont="1" applyFill="1" applyBorder="1" applyAlignment="1" applyProtection="1">
      <alignment horizontal="right" vertical="center"/>
      <protection locked="0"/>
    </xf>
    <xf numFmtId="0" fontId="9" fillId="7" borderId="46" xfId="0" applyFont="1" applyFill="1" applyBorder="1" applyAlignment="1" applyProtection="1">
      <alignment horizontal="right" vertical="center"/>
      <protection locked="0"/>
    </xf>
    <xf numFmtId="0" fontId="10" fillId="5" borderId="11" xfId="0" applyFont="1" applyFill="1" applyBorder="1" applyAlignment="1" applyProtection="1">
      <alignment horizontal="center" vertical="center"/>
      <protection locked="0"/>
    </xf>
    <xf numFmtId="0" fontId="10" fillId="5" borderId="12" xfId="0" applyFont="1" applyFill="1" applyBorder="1" applyAlignment="1" applyProtection="1">
      <alignment horizontal="center" vertical="center"/>
      <protection locked="0"/>
    </xf>
    <xf numFmtId="0" fontId="10" fillId="5" borderId="13" xfId="0" applyFont="1" applyFill="1" applyBorder="1" applyAlignment="1" applyProtection="1">
      <alignment horizontal="center" vertical="center"/>
      <protection locked="0"/>
    </xf>
    <xf numFmtId="0" fontId="10" fillId="5" borderId="18" xfId="0" applyFont="1" applyFill="1" applyBorder="1" applyAlignment="1" applyProtection="1">
      <alignment horizontal="center" vertical="center"/>
      <protection locked="0"/>
    </xf>
    <xf numFmtId="0" fontId="7" fillId="3" borderId="41" xfId="0" applyFont="1" applyFill="1" applyBorder="1" applyAlignment="1" applyProtection="1">
      <alignment horizontal="right" vertical="center"/>
      <protection locked="0"/>
    </xf>
    <xf numFmtId="0" fontId="9" fillId="3" borderId="42" xfId="0" applyFont="1" applyFill="1" applyBorder="1" applyAlignment="1" applyProtection="1">
      <alignment horizontal="right" vertical="center"/>
      <protection locked="0"/>
    </xf>
    <xf numFmtId="0" fontId="3" fillId="3" borderId="47" xfId="0" applyFont="1" applyFill="1" applyBorder="1" applyAlignment="1" applyProtection="1">
      <alignment horizontal="center" textRotation="90"/>
      <protection locked="0"/>
    </xf>
    <xf numFmtId="0" fontId="3" fillId="3" borderId="49" xfId="0" applyFont="1" applyFill="1" applyBorder="1" applyAlignment="1" applyProtection="1">
      <alignment horizontal="center" textRotation="90"/>
      <protection locked="0"/>
    </xf>
    <xf numFmtId="0" fontId="3" fillId="3" borderId="50" xfId="0" applyFont="1" applyFill="1" applyBorder="1" applyAlignment="1" applyProtection="1">
      <alignment horizontal="center" textRotation="90"/>
      <protection locked="0"/>
    </xf>
    <xf numFmtId="0" fontId="3" fillId="2" borderId="48" xfId="0" applyFont="1" applyFill="1" applyBorder="1" applyAlignment="1" applyProtection="1">
      <alignment horizontal="center" textRotation="90"/>
      <protection locked="0"/>
    </xf>
    <xf numFmtId="0" fontId="3" fillId="2" borderId="31" xfId="0" applyFont="1" applyFill="1" applyBorder="1" applyAlignment="1" applyProtection="1">
      <alignment horizontal="center" textRotation="90"/>
      <protection locked="0"/>
    </xf>
    <xf numFmtId="0" fontId="3" fillId="2" borderId="32" xfId="0" applyFont="1" applyFill="1" applyBorder="1" applyAlignment="1" applyProtection="1">
      <alignment horizontal="center" textRotation="90"/>
      <protection locked="0"/>
    </xf>
    <xf numFmtId="0" fontId="3" fillId="4" borderId="48" xfId="0" applyFont="1" applyFill="1" applyBorder="1" applyAlignment="1" applyProtection="1">
      <alignment horizontal="center" textRotation="90"/>
      <protection locked="0"/>
    </xf>
    <xf numFmtId="0" fontId="3" fillId="4" borderId="31" xfId="0" applyFont="1" applyFill="1" applyBorder="1" applyAlignment="1" applyProtection="1">
      <alignment horizontal="center" textRotation="90"/>
      <protection locked="0"/>
    </xf>
    <xf numFmtId="0" fontId="3" fillId="4" borderId="32" xfId="0" applyFont="1" applyFill="1" applyBorder="1" applyAlignment="1" applyProtection="1">
      <alignment horizontal="center" textRotation="90"/>
      <protection locked="0"/>
    </xf>
    <xf numFmtId="0" fontId="3" fillId="7" borderId="54" xfId="0" applyFont="1" applyFill="1" applyBorder="1" applyAlignment="1" applyProtection="1">
      <alignment horizontal="center" textRotation="90"/>
      <protection locked="0"/>
    </xf>
    <xf numFmtId="0" fontId="3" fillId="7" borderId="55" xfId="0" applyFont="1" applyFill="1" applyBorder="1" applyAlignment="1" applyProtection="1">
      <alignment horizontal="center" textRotation="90"/>
      <protection locked="0"/>
    </xf>
    <xf numFmtId="0" fontId="3" fillId="7" borderId="56" xfId="0" applyFont="1" applyFill="1" applyBorder="1" applyAlignment="1" applyProtection="1">
      <alignment horizontal="center" textRotation="90"/>
      <protection locked="0"/>
    </xf>
    <xf numFmtId="0" fontId="1" fillId="0" borderId="71" xfId="0" applyFont="1" applyBorder="1" applyAlignment="1" applyProtection="1">
      <alignment horizontal="left" textRotation="90"/>
      <protection locked="0"/>
    </xf>
    <xf numFmtId="0" fontId="1" fillId="0" borderId="72" xfId="0" applyFont="1" applyBorder="1" applyAlignment="1" applyProtection="1">
      <alignment horizontal="left" textRotation="90"/>
      <protection locked="0"/>
    </xf>
    <xf numFmtId="0" fontId="1" fillId="0" borderId="73" xfId="0" applyFont="1" applyBorder="1" applyAlignment="1" applyProtection="1">
      <alignment horizontal="left" textRotation="90"/>
      <protection locked="0"/>
    </xf>
    <xf numFmtId="0" fontId="5" fillId="0" borderId="0" xfId="0" applyFont="1" applyAlignment="1" applyProtection="1">
      <alignment horizontal="right" vertical="center"/>
      <protection locked="0"/>
    </xf>
    <xf numFmtId="0" fontId="5" fillId="0" borderId="63" xfId="0" applyFont="1" applyBorder="1" applyAlignment="1" applyProtection="1">
      <alignment horizontal="right" vertical="center"/>
      <protection locked="0"/>
    </xf>
    <xf numFmtId="165" fontId="12" fillId="2" borderId="0" xfId="0" applyNumberFormat="1" applyFont="1" applyFill="1" applyAlignment="1" applyProtection="1">
      <alignment horizontal="center" vertical="center"/>
      <protection locked="0"/>
    </xf>
    <xf numFmtId="0" fontId="14" fillId="2" borderId="0" xfId="0" applyFont="1" applyFill="1" applyAlignment="1" applyProtection="1">
      <alignment horizontal="center" vertical="center"/>
      <protection locked="0"/>
    </xf>
    <xf numFmtId="0" fontId="3" fillId="0" borderId="69" xfId="0" applyFont="1" applyBorder="1" applyAlignment="1" applyProtection="1">
      <alignment horizontal="center" textRotation="90"/>
      <protection locked="0"/>
    </xf>
    <xf numFmtId="0" fontId="3" fillId="0" borderId="63" xfId="0" applyFont="1" applyBorder="1" applyAlignment="1" applyProtection="1">
      <alignment horizontal="center" textRotation="90"/>
      <protection locked="0"/>
    </xf>
    <xf numFmtId="0" fontId="3" fillId="0" borderId="70" xfId="0" applyFont="1" applyBorder="1" applyAlignment="1" applyProtection="1">
      <alignment horizontal="center" textRotation="90"/>
      <protection locked="0"/>
    </xf>
    <xf numFmtId="0" fontId="16" fillId="8" borderId="39" xfId="0" applyFont="1" applyFill="1" applyBorder="1" applyAlignment="1" applyProtection="1">
      <alignment horizontal="left" vertical="center"/>
      <protection locked="0"/>
    </xf>
    <xf numFmtId="0" fontId="16" fillId="8" borderId="40" xfId="0" applyFont="1" applyFill="1" applyBorder="1" applyAlignment="1" applyProtection="1">
      <alignment horizontal="left" vertical="center"/>
      <protection locked="0"/>
    </xf>
    <xf numFmtId="0" fontId="19" fillId="11" borderId="0" xfId="0" applyFont="1" applyFill="1" applyAlignment="1">
      <alignment horizontal="left" vertical="center" wrapText="1" indent="1"/>
    </xf>
    <xf numFmtId="0" fontId="19" fillId="12" borderId="0" xfId="0" applyFont="1" applyFill="1" applyAlignment="1">
      <alignment horizontal="left" vertical="center" wrapText="1" indent="1"/>
    </xf>
    <xf numFmtId="0" fontId="0" fillId="0" borderId="0" xfId="0" applyAlignment="1">
      <alignment horizontal="center"/>
    </xf>
    <xf numFmtId="0" fontId="27" fillId="0" borderId="0" xfId="0" applyFont="1" applyAlignment="1">
      <alignment horizontal="center" vertical="center"/>
    </xf>
    <xf numFmtId="0" fontId="28" fillId="0" borderId="0" xfId="0" applyFont="1" applyAlignment="1">
      <alignment horizontal="center" vertical="center" wrapText="1"/>
    </xf>
    <xf numFmtId="0" fontId="29" fillId="0" borderId="0" xfId="0" applyFont="1" applyAlignment="1">
      <alignment horizontal="center" wrapText="1"/>
    </xf>
    <xf numFmtId="1" fontId="10" fillId="5" borderId="11" xfId="0" applyNumberFormat="1" applyFont="1" applyFill="1" applyBorder="1" applyAlignment="1" applyProtection="1">
      <alignment horizontal="center" vertical="center"/>
      <protection locked="0"/>
    </xf>
    <xf numFmtId="0" fontId="32" fillId="0" borderId="0" xfId="1" applyAlignment="1">
      <alignment horizontal="center" vertical="center"/>
    </xf>
  </cellXfs>
  <cellStyles count="2">
    <cellStyle name="Link" xfId="1" builtinId="8"/>
    <cellStyle name="Standard" xfId="0" builtinId="0"/>
  </cellStyles>
  <dxfs count="43">
    <dxf>
      <font>
        <b/>
        <i val="0"/>
      </font>
      <fill>
        <patternFill>
          <bgColor rgb="FFFFF9E7"/>
        </patternFill>
      </fill>
    </dxf>
    <dxf>
      <font>
        <b/>
        <i val="0"/>
      </font>
      <fill>
        <patternFill>
          <bgColor rgb="FFFBE7E5"/>
        </patternFill>
      </fill>
    </dxf>
    <dxf>
      <fill>
        <patternFill>
          <bgColor theme="4" tint="0.79998168889431442"/>
        </patternFill>
      </fill>
    </dxf>
    <dxf>
      <fill>
        <patternFill>
          <bgColor theme="7" tint="0.79998168889431442"/>
        </patternFill>
      </fill>
    </dxf>
    <dxf>
      <fill>
        <patternFill>
          <bgColor rgb="FFEDC3F5"/>
        </patternFill>
      </fill>
    </dxf>
    <dxf>
      <fill>
        <patternFill>
          <bgColor theme="9" tint="0.79998168889431442"/>
        </patternFill>
      </fill>
    </dxf>
    <dxf>
      <font>
        <b/>
        <i val="0"/>
      </font>
      <fill>
        <patternFill patternType="lightDown">
          <fgColor theme="0"/>
          <bgColor rgb="FFFFB7B7"/>
        </patternFill>
      </fill>
    </dxf>
    <dxf>
      <fill>
        <patternFill>
          <bgColor theme="7" tint="0.59996337778862885"/>
        </patternFill>
      </fill>
    </dxf>
    <dxf>
      <fill>
        <patternFill>
          <bgColor theme="0" tint="-4.9989318521683403E-2"/>
        </patternFill>
      </fill>
    </dxf>
    <dxf>
      <fill>
        <patternFill patternType="solid">
          <bgColor rgb="FFBAE6AE"/>
        </patternFill>
      </fill>
    </dxf>
    <dxf>
      <fill>
        <patternFill patternType="solid">
          <bgColor rgb="FFE1B1AD"/>
        </patternFill>
      </fill>
    </dxf>
    <dxf>
      <fill>
        <patternFill>
          <bgColor theme="4" tint="0.79998168889431442"/>
        </patternFill>
      </fill>
    </dxf>
    <dxf>
      <fill>
        <patternFill>
          <bgColor theme="7" tint="0.79998168889431442"/>
        </patternFill>
      </fill>
    </dxf>
    <dxf>
      <fill>
        <patternFill>
          <bgColor rgb="FFEDC3F5"/>
        </patternFill>
      </fill>
    </dxf>
    <dxf>
      <fill>
        <patternFill>
          <bgColor theme="9" tint="0.79998168889431442"/>
        </patternFill>
      </fill>
    </dxf>
    <dxf>
      <font>
        <b/>
        <i val="0"/>
      </font>
      <fill>
        <patternFill patternType="lightDown">
          <fgColor theme="0"/>
          <bgColor rgb="FFFFB7B7"/>
        </patternFill>
      </fill>
    </dxf>
    <dxf>
      <fill>
        <patternFill>
          <bgColor theme="7" tint="0.59996337778862885"/>
        </patternFill>
      </fill>
    </dxf>
    <dxf>
      <fill>
        <patternFill>
          <bgColor theme="0" tint="-4.9989318521683403E-2"/>
        </patternFill>
      </fill>
    </dxf>
    <dxf>
      <fill>
        <patternFill patternType="solid">
          <bgColor rgb="FFBAE6AE"/>
        </patternFill>
      </fill>
    </dxf>
    <dxf>
      <fill>
        <patternFill patternType="solid">
          <bgColor rgb="FFE1B1AD"/>
        </patternFill>
      </fill>
    </dxf>
    <dxf>
      <fill>
        <patternFill>
          <bgColor theme="4" tint="0.79998168889431442"/>
        </patternFill>
      </fill>
    </dxf>
    <dxf>
      <fill>
        <patternFill>
          <bgColor theme="7" tint="0.79998168889431442"/>
        </patternFill>
      </fill>
    </dxf>
    <dxf>
      <fill>
        <patternFill>
          <bgColor rgb="FFEDC3F5"/>
        </patternFill>
      </fill>
    </dxf>
    <dxf>
      <fill>
        <patternFill>
          <bgColor theme="9" tint="0.79998168889431442"/>
        </patternFill>
      </fill>
    </dxf>
    <dxf>
      <font>
        <b/>
        <i val="0"/>
      </font>
      <fill>
        <patternFill patternType="lightDown">
          <fgColor theme="0"/>
          <bgColor rgb="FFFFB7B7"/>
        </patternFill>
      </fill>
    </dxf>
    <dxf>
      <fill>
        <patternFill>
          <bgColor theme="7" tint="0.59996337778862885"/>
        </patternFill>
      </fill>
    </dxf>
    <dxf>
      <fill>
        <patternFill>
          <bgColor theme="0" tint="-4.9989318521683403E-2"/>
        </patternFill>
      </fill>
    </dxf>
    <dxf>
      <fill>
        <patternFill patternType="solid">
          <bgColor rgb="FFBAE6AE"/>
        </patternFill>
      </fill>
    </dxf>
    <dxf>
      <fill>
        <patternFill patternType="solid">
          <bgColor rgb="FFE1B1AD"/>
        </patternFill>
      </fill>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n">
          <color rgb="FFABD1CB"/>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6"/>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1"/>
        <color theme="1" tint="0.249977111117893"/>
        <name val="Century Gothic"/>
        <family val="2"/>
        <scheme val="none"/>
      </font>
      <numFmt numFmtId="164" formatCode="ddd/"/>
      <fill>
        <patternFill patternType="none">
          <fgColor indexed="64"/>
          <bgColor auto="1"/>
        </patternFill>
      </fill>
      <alignment horizontal="left" vertical="center" textRotation="0" wrapText="0" indent="0" justifyLastLine="0" shrinkToFit="0" readingOrder="0"/>
      <border diagonalUp="0" diagonalDown="0" outline="0">
        <left style="thick">
          <color theme="0"/>
        </left>
        <right style="thick">
          <color theme="0"/>
        </right>
        <top style="thin">
          <color rgb="FF78ACA2"/>
        </top>
        <bottom style="thin">
          <color rgb="FF78ACA2"/>
        </bottom>
      </border>
    </dxf>
    <dxf>
      <font>
        <b val="0"/>
        <i val="0"/>
        <strike val="0"/>
        <condense val="0"/>
        <extend val="0"/>
        <outline val="0"/>
        <shadow val="0"/>
        <u val="none"/>
        <vertAlign val="baseline"/>
        <sz val="11"/>
        <color theme="1" tint="0.249977111117893"/>
        <name val="Century Gothic"/>
        <family val="2"/>
        <scheme val="none"/>
      </font>
      <numFmt numFmtId="19" formatCode="dd/mm/yyyy"/>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horizontal/>
      </border>
      <protection locked="0" hidden="0"/>
    </dxf>
    <dxf>
      <font>
        <b val="0"/>
        <i val="0"/>
        <strike val="0"/>
        <condense val="0"/>
        <extend val="0"/>
        <outline val="0"/>
        <shadow val="0"/>
        <u val="none"/>
        <vertAlign val="baseline"/>
        <sz val="11"/>
        <color theme="1" tint="0.249977111117893"/>
        <name val="Century Gothic"/>
        <family val="2"/>
        <scheme val="none"/>
      </font>
      <numFmt numFmtId="19" formatCode="dd/mm/yyyy"/>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horizontal/>
      </border>
      <protection locked="0" hidden="0"/>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rgb="FFABD1CB"/>
        </left>
        <right style="thick">
          <color theme="0"/>
        </right>
        <top style="thin">
          <color rgb="FF78ACA2"/>
        </top>
        <bottom style="thin">
          <color rgb="FF78ACA2"/>
        </bottom>
        <vertical style="thick">
          <color theme="0"/>
        </vertical>
      </border>
      <protection locked="1" hidden="0"/>
    </dxf>
    <dxf>
      <border>
        <top style="thin">
          <color rgb="FF78ACA2"/>
        </top>
      </border>
    </dxf>
    <dxf>
      <border diagonalUp="0" diagonalDown="0">
        <left style="thin">
          <color rgb="FF78ACA2"/>
        </left>
        <right style="thin">
          <color rgb="FF78ACA2"/>
        </right>
        <top style="thin">
          <color rgb="FF78ACA2"/>
        </top>
        <bottom style="thin">
          <color rgb="FF78ACA2"/>
        </bottom>
      </border>
    </dxf>
    <dxf>
      <font>
        <strike val="0"/>
        <outline val="0"/>
        <shadow val="0"/>
        <u val="none"/>
        <vertAlign val="baseline"/>
        <sz val="11"/>
        <name val="Century Gothic"/>
        <family val="2"/>
        <scheme val="none"/>
      </font>
      <fill>
        <patternFill patternType="none">
          <fgColor indexed="64"/>
          <bgColor auto="1"/>
        </patternFill>
      </fill>
      <alignment horizontal="general" vertical="bottom" textRotation="0" wrapText="0" indent="0" justifyLastLine="0" shrinkToFit="0" readingOrder="0"/>
    </dxf>
    <dxf>
      <border>
        <bottom style="thick">
          <color theme="0"/>
        </bottom>
      </border>
    </dxf>
    <dxf>
      <font>
        <b/>
        <strike val="0"/>
        <outline val="0"/>
        <shadow val="0"/>
        <u val="none"/>
        <vertAlign val="baseline"/>
        <sz val="14"/>
        <color theme="0"/>
        <name val="Century Gothic"/>
        <family val="2"/>
        <scheme val="none"/>
      </font>
      <fill>
        <patternFill patternType="solid">
          <fgColor indexed="64"/>
          <bgColor rgb="FF78ACA2"/>
        </patternFill>
      </fill>
      <border diagonalUp="0" diagonalDown="0" outline="0">
        <left style="thick">
          <color theme="0"/>
        </left>
        <right style="thick">
          <color theme="0"/>
        </right>
        <top/>
        <bottom/>
      </border>
    </dxf>
  </dxfs>
  <tableStyles count="0" defaultTableStyle="TableStyleMedium2" defaultPivotStyle="PivotStyleLight16"/>
  <colors>
    <mruColors>
      <color rgb="FFABD1CB"/>
      <color rgb="FFFFB7B7"/>
      <color rgb="FFD2E6E3"/>
      <color rgb="FFDDF6FF"/>
      <color rgb="FF93E3FF"/>
      <color rgb="FFE1B1AD"/>
      <color rgb="FFBAE6AE"/>
      <color rgb="FFEFCAF6"/>
      <color rgb="FFEDC3F5"/>
      <color rgb="FFE4C5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office-lernen.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office-lernen.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office-lernen.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office-lernen.com/" TargetMode="External"/></Relationships>
</file>

<file path=xl/drawings/drawing1.xml><?xml version="1.0" encoding="utf-8"?>
<xdr:wsDr xmlns:xdr="http://schemas.openxmlformats.org/drawingml/2006/spreadsheetDrawing" xmlns:a="http://schemas.openxmlformats.org/drawingml/2006/main">
  <xdr:twoCellAnchor>
    <xdr:from>
      <xdr:col>32</xdr:col>
      <xdr:colOff>304800</xdr:colOff>
      <xdr:row>6</xdr:row>
      <xdr:rowOff>123824</xdr:rowOff>
    </xdr:from>
    <xdr:to>
      <xdr:col>32</xdr:col>
      <xdr:colOff>484800</xdr:colOff>
      <xdr:row>6</xdr:row>
      <xdr:rowOff>339824</xdr:rowOff>
    </xdr:to>
    <xdr:sp macro="" textlink="">
      <xdr:nvSpPr>
        <xdr:cNvPr id="2" name="Rechteck: abgerundete Ecken 1">
          <a:extLst>
            <a:ext uri="{FF2B5EF4-FFF2-40B4-BE49-F238E27FC236}">
              <a16:creationId xmlns:a16="http://schemas.microsoft.com/office/drawing/2014/main" id="{D36FD8E5-2DB8-404F-A568-F0AD320CE290}"/>
            </a:ext>
          </a:extLst>
        </xdr:cNvPr>
        <xdr:cNvSpPr/>
      </xdr:nvSpPr>
      <xdr:spPr>
        <a:xfrm>
          <a:off x="13039725" y="2038349"/>
          <a:ext cx="180000" cy="216000"/>
        </a:xfrm>
        <a:prstGeom prst="roundRect">
          <a:avLst/>
        </a:prstGeom>
        <a:solidFill>
          <a:srgbClr val="E1B1A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261938</xdr:colOff>
      <xdr:row>4</xdr:row>
      <xdr:rowOff>171450</xdr:rowOff>
    </xdr:from>
    <xdr:to>
      <xdr:col>32</xdr:col>
      <xdr:colOff>466728</xdr:colOff>
      <xdr:row>6</xdr:row>
      <xdr:rowOff>147638</xdr:rowOff>
    </xdr:to>
    <xdr:sp macro="" textlink="">
      <xdr:nvSpPr>
        <xdr:cNvPr id="3" name="Textfeld 2">
          <a:extLst>
            <a:ext uri="{FF2B5EF4-FFF2-40B4-BE49-F238E27FC236}">
              <a16:creationId xmlns:a16="http://schemas.microsoft.com/office/drawing/2014/main" id="{E3DF357E-5C23-4778-888B-300A94FB3985}"/>
            </a:ext>
          </a:extLst>
        </xdr:cNvPr>
        <xdr:cNvSpPr txBox="1"/>
      </xdr:nvSpPr>
      <xdr:spPr>
        <a:xfrm rot="16200000">
          <a:off x="12749214" y="1609724"/>
          <a:ext cx="700088" cy="20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Heute</a:t>
          </a:r>
        </a:p>
      </xdr:txBody>
    </xdr:sp>
    <xdr:clientData/>
  </xdr:twoCellAnchor>
  <xdr:twoCellAnchor>
    <xdr:from>
      <xdr:col>32</xdr:col>
      <xdr:colOff>523875</xdr:colOff>
      <xdr:row>6</xdr:row>
      <xdr:rowOff>123824</xdr:rowOff>
    </xdr:from>
    <xdr:to>
      <xdr:col>32</xdr:col>
      <xdr:colOff>703875</xdr:colOff>
      <xdr:row>6</xdr:row>
      <xdr:rowOff>339824</xdr:rowOff>
    </xdr:to>
    <xdr:sp macro="" textlink="">
      <xdr:nvSpPr>
        <xdr:cNvPr id="4" name="Rechteck: abgerundete Ecken 3">
          <a:extLst>
            <a:ext uri="{FF2B5EF4-FFF2-40B4-BE49-F238E27FC236}">
              <a16:creationId xmlns:a16="http://schemas.microsoft.com/office/drawing/2014/main" id="{B345A7BC-724D-4EBE-B55C-1EAFDD0596D8}"/>
            </a:ext>
          </a:extLst>
        </xdr:cNvPr>
        <xdr:cNvSpPr/>
      </xdr:nvSpPr>
      <xdr:spPr>
        <a:xfrm>
          <a:off x="13258800" y="2038349"/>
          <a:ext cx="180000" cy="216000"/>
        </a:xfrm>
        <a:prstGeom prst="roundRect">
          <a:avLst/>
        </a:prstGeom>
        <a:solidFill>
          <a:srgbClr val="BAE6A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471488</xdr:colOff>
      <xdr:row>2</xdr:row>
      <xdr:rowOff>285750</xdr:rowOff>
    </xdr:from>
    <xdr:to>
      <xdr:col>32</xdr:col>
      <xdr:colOff>723900</xdr:colOff>
      <xdr:row>6</xdr:row>
      <xdr:rowOff>171450</xdr:rowOff>
    </xdr:to>
    <xdr:sp macro="" textlink="">
      <xdr:nvSpPr>
        <xdr:cNvPr id="5" name="Textfeld 4">
          <a:extLst>
            <a:ext uri="{FF2B5EF4-FFF2-40B4-BE49-F238E27FC236}">
              <a16:creationId xmlns:a16="http://schemas.microsoft.com/office/drawing/2014/main" id="{39CC4777-DD99-4D61-8730-BC48E27A7F17}"/>
            </a:ext>
          </a:extLst>
        </xdr:cNvPr>
        <xdr:cNvSpPr txBox="1"/>
      </xdr:nvSpPr>
      <xdr:spPr>
        <a:xfrm rot="16200000">
          <a:off x="12794456" y="1421607"/>
          <a:ext cx="1076325"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Im August</a:t>
          </a:r>
        </a:p>
      </xdr:txBody>
    </xdr:sp>
    <xdr:clientData/>
  </xdr:twoCellAnchor>
  <xdr:twoCellAnchor editAs="oneCell">
    <xdr:from>
      <xdr:col>29</xdr:col>
      <xdr:colOff>112059</xdr:colOff>
      <xdr:row>43</xdr:row>
      <xdr:rowOff>67236</xdr:rowOff>
    </xdr:from>
    <xdr:to>
      <xdr:col>32</xdr:col>
      <xdr:colOff>793745</xdr:colOff>
      <xdr:row>44</xdr:row>
      <xdr:rowOff>168088</xdr:rowOff>
    </xdr:to>
    <xdr:pic>
      <xdr:nvPicPr>
        <xdr:cNvPr id="7" name="Grafik 6">
          <a:hlinkClick xmlns:r="http://schemas.openxmlformats.org/officeDocument/2006/relationships" r:id="rId1"/>
          <a:extLst>
            <a:ext uri="{FF2B5EF4-FFF2-40B4-BE49-F238E27FC236}">
              <a16:creationId xmlns:a16="http://schemas.microsoft.com/office/drawing/2014/main" id="{FFB0B3ED-65D7-D13C-4119-02067A4D09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5118" y="7687236"/>
          <a:ext cx="2093627" cy="354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304800</xdr:colOff>
      <xdr:row>6</xdr:row>
      <xdr:rowOff>123824</xdr:rowOff>
    </xdr:from>
    <xdr:to>
      <xdr:col>32</xdr:col>
      <xdr:colOff>484800</xdr:colOff>
      <xdr:row>6</xdr:row>
      <xdr:rowOff>339824</xdr:rowOff>
    </xdr:to>
    <xdr:sp macro="" textlink="">
      <xdr:nvSpPr>
        <xdr:cNvPr id="2" name="Rechteck: abgerundete Ecken 1">
          <a:extLst>
            <a:ext uri="{FF2B5EF4-FFF2-40B4-BE49-F238E27FC236}">
              <a16:creationId xmlns:a16="http://schemas.microsoft.com/office/drawing/2014/main" id="{DA760DF4-8F1C-488B-B5D9-18491FFB7B6D}"/>
            </a:ext>
          </a:extLst>
        </xdr:cNvPr>
        <xdr:cNvSpPr/>
      </xdr:nvSpPr>
      <xdr:spPr>
        <a:xfrm>
          <a:off x="13723620" y="2021204"/>
          <a:ext cx="180000" cy="216000"/>
        </a:xfrm>
        <a:prstGeom prst="roundRect">
          <a:avLst/>
        </a:prstGeom>
        <a:solidFill>
          <a:srgbClr val="E1B1A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261938</xdr:colOff>
      <xdr:row>4</xdr:row>
      <xdr:rowOff>171450</xdr:rowOff>
    </xdr:from>
    <xdr:to>
      <xdr:col>32</xdr:col>
      <xdr:colOff>466728</xdr:colOff>
      <xdr:row>6</xdr:row>
      <xdr:rowOff>147638</xdr:rowOff>
    </xdr:to>
    <xdr:sp macro="" textlink="">
      <xdr:nvSpPr>
        <xdr:cNvPr id="3" name="Textfeld 2">
          <a:extLst>
            <a:ext uri="{FF2B5EF4-FFF2-40B4-BE49-F238E27FC236}">
              <a16:creationId xmlns:a16="http://schemas.microsoft.com/office/drawing/2014/main" id="{4949DECE-2524-448D-957E-AF00A956822D}"/>
            </a:ext>
          </a:extLst>
        </xdr:cNvPr>
        <xdr:cNvSpPr txBox="1"/>
      </xdr:nvSpPr>
      <xdr:spPr>
        <a:xfrm rot="16200000">
          <a:off x="13433109" y="1592579"/>
          <a:ext cx="700088" cy="20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Heute</a:t>
          </a:r>
        </a:p>
      </xdr:txBody>
    </xdr:sp>
    <xdr:clientData/>
  </xdr:twoCellAnchor>
  <xdr:twoCellAnchor>
    <xdr:from>
      <xdr:col>32</xdr:col>
      <xdr:colOff>523875</xdr:colOff>
      <xdr:row>6</xdr:row>
      <xdr:rowOff>123824</xdr:rowOff>
    </xdr:from>
    <xdr:to>
      <xdr:col>32</xdr:col>
      <xdr:colOff>703875</xdr:colOff>
      <xdr:row>6</xdr:row>
      <xdr:rowOff>339824</xdr:rowOff>
    </xdr:to>
    <xdr:sp macro="" textlink="">
      <xdr:nvSpPr>
        <xdr:cNvPr id="4" name="Rechteck: abgerundete Ecken 3">
          <a:extLst>
            <a:ext uri="{FF2B5EF4-FFF2-40B4-BE49-F238E27FC236}">
              <a16:creationId xmlns:a16="http://schemas.microsoft.com/office/drawing/2014/main" id="{3D2F68AD-15EB-4288-9562-507AE8DBD3E3}"/>
            </a:ext>
          </a:extLst>
        </xdr:cNvPr>
        <xdr:cNvSpPr/>
      </xdr:nvSpPr>
      <xdr:spPr>
        <a:xfrm>
          <a:off x="13942695" y="2021204"/>
          <a:ext cx="180000" cy="216000"/>
        </a:xfrm>
        <a:prstGeom prst="roundRect">
          <a:avLst/>
        </a:prstGeom>
        <a:solidFill>
          <a:srgbClr val="BAE6A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471488</xdr:colOff>
      <xdr:row>2</xdr:row>
      <xdr:rowOff>285750</xdr:rowOff>
    </xdr:from>
    <xdr:to>
      <xdr:col>32</xdr:col>
      <xdr:colOff>723900</xdr:colOff>
      <xdr:row>6</xdr:row>
      <xdr:rowOff>171450</xdr:rowOff>
    </xdr:to>
    <xdr:sp macro="" textlink="">
      <xdr:nvSpPr>
        <xdr:cNvPr id="5" name="Textfeld 4">
          <a:extLst>
            <a:ext uri="{FF2B5EF4-FFF2-40B4-BE49-F238E27FC236}">
              <a16:creationId xmlns:a16="http://schemas.microsoft.com/office/drawing/2014/main" id="{E4C0990D-83ED-4761-871A-A3064BFB45DC}"/>
            </a:ext>
          </a:extLst>
        </xdr:cNvPr>
        <xdr:cNvSpPr txBox="1"/>
      </xdr:nvSpPr>
      <xdr:spPr>
        <a:xfrm rot="16200000">
          <a:off x="13483114" y="1409224"/>
          <a:ext cx="1066800"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Im September</a:t>
          </a:r>
        </a:p>
      </xdr:txBody>
    </xdr:sp>
    <xdr:clientData/>
  </xdr:twoCellAnchor>
  <xdr:twoCellAnchor editAs="oneCell">
    <xdr:from>
      <xdr:col>29</xdr:col>
      <xdr:colOff>112059</xdr:colOff>
      <xdr:row>43</xdr:row>
      <xdr:rowOff>67236</xdr:rowOff>
    </xdr:from>
    <xdr:to>
      <xdr:col>32</xdr:col>
      <xdr:colOff>793745</xdr:colOff>
      <xdr:row>44</xdr:row>
      <xdr:rowOff>168088</xdr:rowOff>
    </xdr:to>
    <xdr:pic>
      <xdr:nvPicPr>
        <xdr:cNvPr id="6" name="Grafik 5">
          <a:hlinkClick xmlns:r="http://schemas.openxmlformats.org/officeDocument/2006/relationships" r:id="rId1"/>
          <a:extLst>
            <a:ext uri="{FF2B5EF4-FFF2-40B4-BE49-F238E27FC236}">
              <a16:creationId xmlns:a16="http://schemas.microsoft.com/office/drawing/2014/main" id="{C9A02C4C-5B18-4B0E-B1AB-3CADB1D159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59279" y="11398176"/>
          <a:ext cx="2053286" cy="3523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304800</xdr:colOff>
      <xdr:row>6</xdr:row>
      <xdr:rowOff>123824</xdr:rowOff>
    </xdr:from>
    <xdr:to>
      <xdr:col>32</xdr:col>
      <xdr:colOff>484800</xdr:colOff>
      <xdr:row>6</xdr:row>
      <xdr:rowOff>339824</xdr:rowOff>
    </xdr:to>
    <xdr:sp macro="" textlink="">
      <xdr:nvSpPr>
        <xdr:cNvPr id="2" name="Rechteck: abgerundete Ecken 1">
          <a:extLst>
            <a:ext uri="{FF2B5EF4-FFF2-40B4-BE49-F238E27FC236}">
              <a16:creationId xmlns:a16="http://schemas.microsoft.com/office/drawing/2014/main" id="{AD7CF9A8-17F5-4992-9A4E-A2949287AC20}"/>
            </a:ext>
          </a:extLst>
        </xdr:cNvPr>
        <xdr:cNvSpPr/>
      </xdr:nvSpPr>
      <xdr:spPr>
        <a:xfrm>
          <a:off x="13723620" y="2021204"/>
          <a:ext cx="180000" cy="216000"/>
        </a:xfrm>
        <a:prstGeom prst="roundRect">
          <a:avLst/>
        </a:prstGeom>
        <a:solidFill>
          <a:srgbClr val="E1B1A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261938</xdr:colOff>
      <xdr:row>4</xdr:row>
      <xdr:rowOff>171450</xdr:rowOff>
    </xdr:from>
    <xdr:to>
      <xdr:col>32</xdr:col>
      <xdr:colOff>466728</xdr:colOff>
      <xdr:row>6</xdr:row>
      <xdr:rowOff>147638</xdr:rowOff>
    </xdr:to>
    <xdr:sp macro="" textlink="">
      <xdr:nvSpPr>
        <xdr:cNvPr id="3" name="Textfeld 2">
          <a:extLst>
            <a:ext uri="{FF2B5EF4-FFF2-40B4-BE49-F238E27FC236}">
              <a16:creationId xmlns:a16="http://schemas.microsoft.com/office/drawing/2014/main" id="{38F83F16-B6BE-4427-8A1A-0C91D3C5A845}"/>
            </a:ext>
          </a:extLst>
        </xdr:cNvPr>
        <xdr:cNvSpPr txBox="1"/>
      </xdr:nvSpPr>
      <xdr:spPr>
        <a:xfrm rot="16200000">
          <a:off x="13433109" y="1592579"/>
          <a:ext cx="700088" cy="20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Heute</a:t>
          </a:r>
        </a:p>
      </xdr:txBody>
    </xdr:sp>
    <xdr:clientData/>
  </xdr:twoCellAnchor>
  <xdr:twoCellAnchor>
    <xdr:from>
      <xdr:col>32</xdr:col>
      <xdr:colOff>523875</xdr:colOff>
      <xdr:row>6</xdr:row>
      <xdr:rowOff>123824</xdr:rowOff>
    </xdr:from>
    <xdr:to>
      <xdr:col>32</xdr:col>
      <xdr:colOff>703875</xdr:colOff>
      <xdr:row>6</xdr:row>
      <xdr:rowOff>339824</xdr:rowOff>
    </xdr:to>
    <xdr:sp macro="" textlink="">
      <xdr:nvSpPr>
        <xdr:cNvPr id="4" name="Rechteck: abgerundete Ecken 3">
          <a:extLst>
            <a:ext uri="{FF2B5EF4-FFF2-40B4-BE49-F238E27FC236}">
              <a16:creationId xmlns:a16="http://schemas.microsoft.com/office/drawing/2014/main" id="{9BAB23AC-F670-4D6E-B0C3-978DEFF70E9E}"/>
            </a:ext>
          </a:extLst>
        </xdr:cNvPr>
        <xdr:cNvSpPr/>
      </xdr:nvSpPr>
      <xdr:spPr>
        <a:xfrm>
          <a:off x="13942695" y="2021204"/>
          <a:ext cx="180000" cy="216000"/>
        </a:xfrm>
        <a:prstGeom prst="roundRect">
          <a:avLst/>
        </a:prstGeom>
        <a:solidFill>
          <a:srgbClr val="BAE6A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32</xdr:col>
      <xdr:colOff>471488</xdr:colOff>
      <xdr:row>2</xdr:row>
      <xdr:rowOff>285750</xdr:rowOff>
    </xdr:from>
    <xdr:to>
      <xdr:col>32</xdr:col>
      <xdr:colOff>723900</xdr:colOff>
      <xdr:row>6</xdr:row>
      <xdr:rowOff>171450</xdr:rowOff>
    </xdr:to>
    <xdr:sp macro="" textlink="">
      <xdr:nvSpPr>
        <xdr:cNvPr id="5" name="Textfeld 4">
          <a:extLst>
            <a:ext uri="{FF2B5EF4-FFF2-40B4-BE49-F238E27FC236}">
              <a16:creationId xmlns:a16="http://schemas.microsoft.com/office/drawing/2014/main" id="{1F2CD2EB-461C-4543-AACB-4EDABD764F52}"/>
            </a:ext>
          </a:extLst>
        </xdr:cNvPr>
        <xdr:cNvSpPr txBox="1"/>
      </xdr:nvSpPr>
      <xdr:spPr>
        <a:xfrm rot="16200000">
          <a:off x="13483114" y="1409224"/>
          <a:ext cx="1066800"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n>
                <a:noFill/>
              </a:ln>
              <a:solidFill>
                <a:sysClr val="windowText" lastClr="000000"/>
              </a:solidFill>
              <a:latin typeface="Verdana" panose="020B0604030504040204" pitchFamily="34" charset="0"/>
              <a:ea typeface="Verdana" panose="020B0604030504040204" pitchFamily="34" charset="0"/>
            </a:rPr>
            <a:t>Im Oktober</a:t>
          </a:r>
        </a:p>
      </xdr:txBody>
    </xdr:sp>
    <xdr:clientData/>
  </xdr:twoCellAnchor>
  <xdr:twoCellAnchor editAs="oneCell">
    <xdr:from>
      <xdr:col>29</xdr:col>
      <xdr:colOff>112059</xdr:colOff>
      <xdr:row>43</xdr:row>
      <xdr:rowOff>67236</xdr:rowOff>
    </xdr:from>
    <xdr:to>
      <xdr:col>32</xdr:col>
      <xdr:colOff>793745</xdr:colOff>
      <xdr:row>44</xdr:row>
      <xdr:rowOff>168088</xdr:rowOff>
    </xdr:to>
    <xdr:pic>
      <xdr:nvPicPr>
        <xdr:cNvPr id="6" name="Grafik 5">
          <a:hlinkClick xmlns:r="http://schemas.openxmlformats.org/officeDocument/2006/relationships" r:id="rId1"/>
          <a:extLst>
            <a:ext uri="{FF2B5EF4-FFF2-40B4-BE49-F238E27FC236}">
              <a16:creationId xmlns:a16="http://schemas.microsoft.com/office/drawing/2014/main" id="{C4C7B739-C6F1-46AC-B7C9-0524B185A7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59279" y="11398176"/>
          <a:ext cx="2053286" cy="3523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160020</xdr:colOff>
      <xdr:row>3</xdr:row>
      <xdr:rowOff>22860</xdr:rowOff>
    </xdr:from>
    <xdr:to>
      <xdr:col>22</xdr:col>
      <xdr:colOff>0</xdr:colOff>
      <xdr:row>21</xdr:row>
      <xdr:rowOff>198120</xdr:rowOff>
    </xdr:to>
    <xdr:sp macro="" textlink="">
      <xdr:nvSpPr>
        <xdr:cNvPr id="2" name="Textfeld 1">
          <a:extLst>
            <a:ext uri="{FF2B5EF4-FFF2-40B4-BE49-F238E27FC236}">
              <a16:creationId xmlns:a16="http://schemas.microsoft.com/office/drawing/2014/main" id="{62F91AEF-8DB7-4E27-ADE6-55FE3440B4E6}"/>
            </a:ext>
          </a:extLst>
        </xdr:cNvPr>
        <xdr:cNvSpPr txBox="1"/>
      </xdr:nvSpPr>
      <xdr:spPr>
        <a:xfrm>
          <a:off x="6614160" y="1165860"/>
          <a:ext cx="2971800" cy="4701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a:t>Tragen Sie ein </a:t>
          </a:r>
          <a:r>
            <a:rPr lang="de-DE" sz="1400" b="1"/>
            <a:t>"X"</a:t>
          </a:r>
          <a:r>
            <a:rPr lang="de-DE" sz="1400"/>
            <a:t> in der Spalte </a:t>
          </a:r>
          <a:r>
            <a:rPr lang="de-DE" sz="1400" b="1">
              <a:solidFill>
                <a:srgbClr val="C00000"/>
              </a:solidFill>
            </a:rPr>
            <a:t>Feiertag?</a:t>
          </a:r>
          <a:r>
            <a:rPr lang="de-DE" sz="1400"/>
            <a:t> ein bei jeden Feiertag, den Sie möchten, dass der im Kalender angezeigt wird. Nur mit </a:t>
          </a:r>
          <a:r>
            <a:rPr lang="de-DE" sz="1400" b="1"/>
            <a:t>X</a:t>
          </a:r>
          <a:r>
            <a:rPr lang="de-DE" sz="1400"/>
            <a:t> markierte Feiertage werden im Kalender angezeigt.</a:t>
          </a:r>
          <a:br>
            <a:rPr lang="de-DE" sz="1400"/>
          </a:br>
          <a:br>
            <a:rPr lang="de-DE" sz="1400"/>
          </a:br>
          <a:r>
            <a:rPr lang="de-DE" sz="1400"/>
            <a:t>Markierte Feiertage, die an einem Samstag</a:t>
          </a:r>
          <a:r>
            <a:rPr lang="de-DE" sz="1400" baseline="0"/>
            <a:t> oder Sonntag (Jahr 2025)</a:t>
          </a:r>
          <a:r>
            <a:rPr lang="de-DE" sz="1400"/>
            <a:t> stattfinden, werden mit roter Farbe hervorgehoben. Markierte Feiertage haben einen gelben Hintergrund.</a:t>
          </a:r>
          <a:br>
            <a:rPr lang="de-DE" sz="1400"/>
          </a:br>
          <a:br>
            <a:rPr lang="de-DE" sz="1400"/>
          </a:br>
          <a:r>
            <a:rPr lang="de-DE" sz="1400"/>
            <a:t>Weitere Ereignisse wie z. B. Betriebsferien, Geburtstage usw. können Sie ab Zeile A45 eintragen. Dazu tragen Sie das Datum des Ereignisses ein sowie die Bezeichnung. Markieren Sie anschließend das Ereignis mit </a:t>
          </a:r>
          <a:r>
            <a:rPr lang="de-DE" sz="1400" b="1"/>
            <a:t>X</a:t>
          </a:r>
          <a:r>
            <a:rPr lang="de-DE" sz="1400"/>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68580</xdr:colOff>
      <xdr:row>1</xdr:row>
      <xdr:rowOff>0</xdr:rowOff>
    </xdr:from>
    <xdr:to>
      <xdr:col>7</xdr:col>
      <xdr:colOff>274320</xdr:colOff>
      <xdr:row>16</xdr:row>
      <xdr:rowOff>22860</xdr:rowOff>
    </xdr:to>
    <xdr:sp macro="" textlink="">
      <xdr:nvSpPr>
        <xdr:cNvPr id="3" name="Textfeld 2">
          <a:extLst>
            <a:ext uri="{FF2B5EF4-FFF2-40B4-BE49-F238E27FC236}">
              <a16:creationId xmlns:a16="http://schemas.microsoft.com/office/drawing/2014/main" id="{2BE9BD59-117F-4213-99CA-414D20CA15F3}"/>
            </a:ext>
          </a:extLst>
        </xdr:cNvPr>
        <xdr:cNvSpPr txBox="1"/>
      </xdr:nvSpPr>
      <xdr:spPr>
        <a:xfrm>
          <a:off x="68580" y="182880"/>
          <a:ext cx="5699760" cy="2788920"/>
        </a:xfrm>
        <a:prstGeom prst="rect">
          <a:avLst/>
        </a:prstGeom>
        <a:noFill/>
        <a:ln w="9525" cmpd="sng">
          <a:solidFill>
            <a:srgbClr val="78ACA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oneCellAnchor>
    <xdr:from>
      <xdr:col>2</xdr:col>
      <xdr:colOff>160019</xdr:colOff>
      <xdr:row>1</xdr:row>
      <xdr:rowOff>177166</xdr:rowOff>
    </xdr:from>
    <xdr:ext cx="1962151" cy="541593"/>
    <xdr:pic>
      <xdr:nvPicPr>
        <xdr:cNvPr id="2" name="Grafik 1">
          <a:hlinkClick xmlns:r="http://schemas.openxmlformats.org/officeDocument/2006/relationships" r:id="rId1"/>
          <a:extLst>
            <a:ext uri="{FF2B5EF4-FFF2-40B4-BE49-F238E27FC236}">
              <a16:creationId xmlns:a16="http://schemas.microsoft.com/office/drawing/2014/main" id="{43869A86-4EFA-4F52-9FA6-5553266A9E0D}"/>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1729739" y="360046"/>
          <a:ext cx="1962151" cy="54159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1F9A41-254F-43B0-AFB6-E2B5358ED0BD}" name="Tabelle1" displayName="Tabelle1" ref="A1:I51" totalsRowShown="0" headerRowDxfId="42" dataDxfId="40" headerRowBorderDxfId="41" tableBorderDxfId="39" totalsRowBorderDxfId="38">
  <autoFilter ref="A1:I51" xr:uid="{4EAEEA1E-B5B6-4DDD-9744-8690A2A4EE58}"/>
  <sortState xmlns:xlrd2="http://schemas.microsoft.com/office/spreadsheetml/2017/richdata2" ref="A2:I51">
    <sortCondition ref="A1:A51"/>
  </sortState>
  <tableColumns count="9">
    <tableColumn id="1" xr3:uid="{7916CD40-47FD-4EB1-845D-8A155A4F50C8}" name="Datum_x000a_2027" dataDxfId="37"/>
    <tableColumn id="2" xr3:uid="{D68C8A43-2E84-4C5D-B19A-F4C2566E338B}" name="Jahr 25" dataDxfId="36">
      <calculatedColumnFormula>IF(F2="x",A2,"")</calculatedColumnFormula>
    </tableColumn>
    <tableColumn id="9" xr3:uid="{E6AF9650-5D8B-4FE9-94B4-E2FC967C11B5}" name="Jahr 24" dataDxfId="35">
      <calculatedColumnFormula>IF(F2="x",Tabelle1[[#This Row],[Datum
2026]],"")</calculatedColumnFormula>
    </tableColumn>
    <tableColumn id="7" xr3:uid="{8B585948-2020-41E9-B6D4-63CF308C7FB4}" name="Datum_x000a_2026" dataDxfId="34"/>
    <tableColumn id="8" xr3:uid="{98F66635-28AE-4199-B569-CED652A9CA45}" name="Tag 25" dataDxfId="33">
      <calculatedColumnFormula>IF(F2="x",A2,"")</calculatedColumnFormula>
    </tableColumn>
    <tableColumn id="3" xr3:uid="{F9DF8202-74EE-430D-9A15-8CE8C10CED87}" name="Feiertag?" dataDxfId="32"/>
    <tableColumn id="4" xr3:uid="{5BE7212A-AB7B-43C3-9A40-EE1197D300DE}" name="Bezeichnung" dataDxfId="31"/>
    <tableColumn id="5" xr3:uid="{15CDD9DC-4793-4FD9-8999-666DCE39874C}" name="Land" dataDxfId="30"/>
    <tableColumn id="6" xr3:uid="{F10AA972-1EC9-4C7A-8189-E37C34DCF7BD}" name="Gesetz.?" dataDxfId="29"/>
  </tableColumns>
  <tableStyleInfo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4.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office-lernen.com/anwesenheitsliste-kostenlose-vorlagen-zum-downlo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14B2-EBDC-4689-A44D-64BB8164376D}">
  <sheetPr>
    <tabColor theme="8" tint="0.39997558519241921"/>
    <pageSetUpPr fitToPage="1"/>
  </sheetPr>
  <dimension ref="A1:AJ46"/>
  <sheetViews>
    <sheetView showGridLines="0" tabSelected="1" zoomScale="90" zoomScaleNormal="90" workbookViewId="0">
      <pane xSplit="1" ySplit="7" topLeftCell="B8" activePane="bottomRight" state="frozen"/>
      <selection activeCell="I22" sqref="I22"/>
      <selection pane="topRight" activeCell="I22" sqref="I22"/>
      <selection pane="bottomLeft" activeCell="I22" sqref="I22"/>
      <selection pane="bottomRight" activeCell="U19" sqref="U19"/>
    </sheetView>
  </sheetViews>
  <sheetFormatPr baseColWidth="10" defaultColWidth="11.42578125" defaultRowHeight="14.25"/>
  <cols>
    <col min="1" max="1" width="4.28515625" style="64" bestFit="1" customWidth="1"/>
    <col min="2" max="3" width="15.7109375" style="64" customWidth="1"/>
    <col min="4" max="24" width="5.28515625" style="64" customWidth="1"/>
    <col min="25" max="28" width="5.28515625" style="64" hidden="1" customWidth="1"/>
    <col min="29" max="32" width="6.7109375" style="64" customWidth="1"/>
    <col min="33" max="33" width="12.140625" style="64" bestFit="1" customWidth="1"/>
    <col min="34" max="34" width="5.5703125" style="64" customWidth="1"/>
    <col min="35" max="35" width="14.28515625" style="1" bestFit="1" customWidth="1"/>
    <col min="36" max="36" width="14.28515625" style="1" customWidth="1"/>
    <col min="37" max="38" width="11.42578125" style="1" customWidth="1"/>
    <col min="39" max="16384" width="11.42578125" style="1"/>
  </cols>
  <sheetData>
    <row r="1" spans="1:36" ht="42.75" customHeight="1">
      <c r="A1" s="107"/>
      <c r="B1" s="63"/>
      <c r="C1" s="63"/>
      <c r="D1" s="150" t="s">
        <v>142</v>
      </c>
      <c r="E1" s="150"/>
      <c r="F1" s="150"/>
      <c r="G1" s="150"/>
      <c r="H1" s="150"/>
      <c r="I1" s="150"/>
      <c r="J1" s="150"/>
      <c r="K1" s="150"/>
      <c r="L1" s="150"/>
      <c r="M1" s="150"/>
      <c r="N1" s="150"/>
      <c r="O1" s="150"/>
      <c r="P1" s="150"/>
      <c r="Q1" s="150"/>
      <c r="R1" s="150"/>
      <c r="S1" s="150"/>
      <c r="T1" s="150"/>
      <c r="U1" s="150"/>
      <c r="V1" s="150"/>
      <c r="W1" s="150"/>
      <c r="X1" s="150"/>
      <c r="Y1" s="150"/>
      <c r="Z1" s="150"/>
      <c r="AA1" s="150"/>
      <c r="AB1" s="150"/>
      <c r="AC1" s="149">
        <f>DATE(Feiertage!$O$1,8,1)</f>
        <v>46235</v>
      </c>
      <c r="AD1" s="149"/>
      <c r="AE1" s="149"/>
      <c r="AF1" s="149"/>
      <c r="AG1" s="149"/>
      <c r="AH1" s="149"/>
      <c r="AI1" s="2"/>
      <c r="AJ1" s="2"/>
    </row>
    <row r="2" spans="1:36" ht="14.25" customHeight="1" thickBot="1">
      <c r="B2" s="65"/>
    </row>
    <row r="3" spans="1:36" ht="25.5" customHeight="1" thickBot="1">
      <c r="B3" s="147" t="s">
        <v>141</v>
      </c>
      <c r="C3" s="148"/>
      <c r="D3" s="14"/>
      <c r="E3" s="15"/>
      <c r="F3" s="15"/>
      <c r="G3" s="15"/>
      <c r="H3" s="15"/>
      <c r="I3" s="15"/>
      <c r="J3" s="15"/>
      <c r="K3" s="15"/>
      <c r="L3" s="15"/>
      <c r="M3" s="15"/>
      <c r="N3" s="15"/>
      <c r="O3" s="15"/>
      <c r="P3" s="15"/>
      <c r="Q3" s="15"/>
      <c r="R3" s="15"/>
      <c r="S3" s="15"/>
      <c r="T3" s="15"/>
      <c r="U3" s="15"/>
      <c r="V3" s="15"/>
      <c r="W3" s="15"/>
      <c r="X3" s="15"/>
      <c r="Y3" s="15"/>
      <c r="Z3" s="15"/>
      <c r="AA3" s="15"/>
      <c r="AB3" s="22"/>
      <c r="AC3" s="66">
        <f>COUNTIF(D3:AB3,"X")</f>
        <v>0</v>
      </c>
      <c r="AD3" s="154" t="s">
        <v>13</v>
      </c>
      <c r="AE3" s="154"/>
      <c r="AF3" s="154"/>
      <c r="AG3" s="154"/>
      <c r="AH3" s="155"/>
    </row>
    <row r="4" spans="1:36" ht="11.25" customHeight="1" thickBot="1">
      <c r="D4" s="67"/>
      <c r="AB4" s="67"/>
      <c r="AC4" s="132" t="s">
        <v>6</v>
      </c>
      <c r="AD4" s="135" t="s">
        <v>7</v>
      </c>
      <c r="AE4" s="138" t="s">
        <v>8</v>
      </c>
      <c r="AF4" s="141" t="s">
        <v>3</v>
      </c>
      <c r="AG4" s="144" t="s">
        <v>11</v>
      </c>
      <c r="AH4" s="151" t="s">
        <v>12</v>
      </c>
    </row>
    <row r="5" spans="1:36" ht="27" customHeight="1" thickBot="1">
      <c r="B5" s="147" t="s">
        <v>2</v>
      </c>
      <c r="C5" s="148"/>
      <c r="D5" s="162">
        <v>32</v>
      </c>
      <c r="E5" s="127"/>
      <c r="F5" s="127"/>
      <c r="G5" s="127"/>
      <c r="H5" s="128"/>
      <c r="I5" s="126">
        <f>D5+1</f>
        <v>33</v>
      </c>
      <c r="J5" s="127"/>
      <c r="K5" s="127"/>
      <c r="L5" s="127"/>
      <c r="M5" s="128"/>
      <c r="N5" s="126">
        <f>I5+1</f>
        <v>34</v>
      </c>
      <c r="O5" s="127"/>
      <c r="P5" s="127"/>
      <c r="Q5" s="127"/>
      <c r="R5" s="128"/>
      <c r="S5" s="126">
        <f>N5+1</f>
        <v>35</v>
      </c>
      <c r="T5" s="127"/>
      <c r="U5" s="127"/>
      <c r="V5" s="127"/>
      <c r="W5" s="128"/>
      <c r="X5" s="126">
        <f>S5+1</f>
        <v>36</v>
      </c>
      <c r="Y5" s="127"/>
      <c r="Z5" s="127"/>
      <c r="AA5" s="127"/>
      <c r="AB5" s="129"/>
      <c r="AC5" s="133"/>
      <c r="AD5" s="136"/>
      <c r="AE5" s="139"/>
      <c r="AF5" s="142"/>
      <c r="AG5" s="145"/>
      <c r="AH5" s="152"/>
    </row>
    <row r="6" spans="1:36" ht="30" customHeight="1" thickBot="1">
      <c r="B6" s="68"/>
      <c r="C6" s="68"/>
      <c r="D6" s="69">
        <f>D7</f>
        <v>46237</v>
      </c>
      <c r="E6" s="70">
        <f>E7</f>
        <v>46238</v>
      </c>
      <c r="F6" s="70">
        <f t="shared" ref="F6:AB6" si="0">F7</f>
        <v>46239</v>
      </c>
      <c r="G6" s="72">
        <f t="shared" si="0"/>
        <v>46240</v>
      </c>
      <c r="H6" s="111">
        <f t="shared" si="0"/>
        <v>46241</v>
      </c>
      <c r="I6" s="69">
        <f>I7</f>
        <v>46244</v>
      </c>
      <c r="J6" s="70">
        <f t="shared" si="0"/>
        <v>46245</v>
      </c>
      <c r="K6" s="70">
        <f t="shared" si="0"/>
        <v>46246</v>
      </c>
      <c r="L6" s="70">
        <f t="shared" si="0"/>
        <v>46247</v>
      </c>
      <c r="M6" s="71">
        <f t="shared" si="0"/>
        <v>46248</v>
      </c>
      <c r="N6" s="69">
        <f t="shared" si="0"/>
        <v>46251</v>
      </c>
      <c r="O6" s="70">
        <f t="shared" si="0"/>
        <v>46252</v>
      </c>
      <c r="P6" s="70">
        <f t="shared" si="0"/>
        <v>46253</v>
      </c>
      <c r="Q6" s="70">
        <f t="shared" si="0"/>
        <v>46254</v>
      </c>
      <c r="R6" s="71">
        <f t="shared" si="0"/>
        <v>46255</v>
      </c>
      <c r="S6" s="69">
        <f t="shared" si="0"/>
        <v>46258</v>
      </c>
      <c r="T6" s="70">
        <f t="shared" si="0"/>
        <v>46259</v>
      </c>
      <c r="U6" s="70">
        <f t="shared" si="0"/>
        <v>46260</v>
      </c>
      <c r="V6" s="70">
        <f t="shared" si="0"/>
        <v>46261</v>
      </c>
      <c r="W6" s="71">
        <f t="shared" si="0"/>
        <v>46262</v>
      </c>
      <c r="X6" s="69">
        <f t="shared" si="0"/>
        <v>46265</v>
      </c>
      <c r="Y6" s="70">
        <f t="shared" si="0"/>
        <v>46266</v>
      </c>
      <c r="Z6" s="70">
        <f t="shared" si="0"/>
        <v>46267</v>
      </c>
      <c r="AA6" s="70">
        <f t="shared" si="0"/>
        <v>46268</v>
      </c>
      <c r="AB6" s="72">
        <f t="shared" si="0"/>
        <v>46269</v>
      </c>
      <c r="AC6" s="133"/>
      <c r="AD6" s="136"/>
      <c r="AE6" s="139"/>
      <c r="AF6" s="142"/>
      <c r="AG6" s="145"/>
      <c r="AH6" s="152"/>
    </row>
    <row r="7" spans="1:36" ht="30" customHeight="1" thickBot="1">
      <c r="B7" s="73" t="s">
        <v>0</v>
      </c>
      <c r="C7" s="73" t="s">
        <v>1</v>
      </c>
      <c r="D7" s="74">
        <f>DATE(Feiertage!$O$1,1,1)+(D5-IF(WEEKDAY(DATE(Feiertage!$O$1,1,1),2)&gt;4,0,1))*7+1-1+1-WEEKDAY(DATE(Feiertage!$O$1,1,1)+(D5-IF(WEEKDAY(DATE(Feiertage!$O$1,1,1),2)&gt;4,0,1))*7,2)</f>
        <v>46237</v>
      </c>
      <c r="E7" s="75">
        <f>D7+1</f>
        <v>46238</v>
      </c>
      <c r="F7" s="75">
        <f t="shared" ref="F7:V7" si="1">E7+1</f>
        <v>46239</v>
      </c>
      <c r="G7" s="75">
        <f t="shared" si="1"/>
        <v>46240</v>
      </c>
      <c r="H7" s="76">
        <f t="shared" si="1"/>
        <v>46241</v>
      </c>
      <c r="I7" s="74">
        <f>DATE(Feiertage!$O$1,1,1)+(I5-IF(WEEKDAY(DATE(Feiertage!$O$1,1,1),2)&gt;4,0,1))*7+1-1+1-WEEKDAY(DATE(Feiertage!$O$1,1,1)+(I5-IF(WEEKDAY(DATE(Feiertage!$O$1,1,1),2)&gt;4,0,1))*7,2)</f>
        <v>46244</v>
      </c>
      <c r="J7" s="75">
        <f t="shared" si="1"/>
        <v>46245</v>
      </c>
      <c r="K7" s="75">
        <f t="shared" si="1"/>
        <v>46246</v>
      </c>
      <c r="L7" s="75">
        <f t="shared" si="1"/>
        <v>46247</v>
      </c>
      <c r="M7" s="76">
        <f t="shared" si="1"/>
        <v>46248</v>
      </c>
      <c r="N7" s="74">
        <f>DATE(Feiertage!$O$1,1,1)+(N5-IF(WEEKDAY(DATE(Feiertage!$O$1,1,1),2)&gt;4,0,1))*7+1-1+1-WEEKDAY(DATE(Feiertage!$O$1,1,1)+(N5-IF(WEEKDAY(DATE(Feiertage!$O$1,1,1),2)&gt;4,0,1))*7,2)</f>
        <v>46251</v>
      </c>
      <c r="O7" s="75">
        <f t="shared" si="1"/>
        <v>46252</v>
      </c>
      <c r="P7" s="75">
        <f t="shared" si="1"/>
        <v>46253</v>
      </c>
      <c r="Q7" s="75">
        <f t="shared" si="1"/>
        <v>46254</v>
      </c>
      <c r="R7" s="76">
        <f t="shared" si="1"/>
        <v>46255</v>
      </c>
      <c r="S7" s="74">
        <f>DATE(Feiertage!$O$1,1,1)+(S5-IF(WEEKDAY(DATE(Feiertage!$O$1,1,1),2)&gt;4,0,1))*7+1-1+1-WEEKDAY(DATE(Feiertage!$O$1,1,1)+(S5-IF(WEEKDAY(DATE(Feiertage!$O$1,1,1),2)&gt;4,0,1))*7,2)</f>
        <v>46258</v>
      </c>
      <c r="T7" s="75">
        <f t="shared" si="1"/>
        <v>46259</v>
      </c>
      <c r="U7" s="75">
        <f t="shared" si="1"/>
        <v>46260</v>
      </c>
      <c r="V7" s="75">
        <f t="shared" si="1"/>
        <v>46261</v>
      </c>
      <c r="W7" s="76">
        <f>V7+1</f>
        <v>46262</v>
      </c>
      <c r="X7" s="74">
        <f>DATE(Feiertage!$O$1,1,1)+(X5-IF(WEEKDAY(DATE(Feiertage!$O$1,1,1),2)&gt;4,0,1))*7+1-1+1-WEEKDAY(DATE(Feiertage!$O$1,1,1)+(X5-IF(WEEKDAY(DATE(Feiertage!$O$1,1,1),2)&gt;4,0,1))*7,2)</f>
        <v>46265</v>
      </c>
      <c r="Y7" s="75">
        <f>X7+1</f>
        <v>46266</v>
      </c>
      <c r="Z7" s="75">
        <f>Y7+1</f>
        <v>46267</v>
      </c>
      <c r="AA7" s="75">
        <f>Z7+1</f>
        <v>46268</v>
      </c>
      <c r="AB7" s="77">
        <f>AA7+1</f>
        <v>46269</v>
      </c>
      <c r="AC7" s="134"/>
      <c r="AD7" s="137"/>
      <c r="AE7" s="140"/>
      <c r="AF7" s="143"/>
      <c r="AG7" s="146"/>
      <c r="AH7" s="153"/>
    </row>
    <row r="8" spans="1:36" ht="20.100000000000001" customHeight="1" thickTop="1">
      <c r="A8" s="78">
        <v>1</v>
      </c>
      <c r="B8" s="5" t="s">
        <v>139</v>
      </c>
      <c r="C8" s="6" t="s">
        <v>140</v>
      </c>
      <c r="D8" s="5"/>
      <c r="E8" s="7"/>
      <c r="F8" s="7"/>
      <c r="G8" s="7"/>
      <c r="H8" s="6"/>
      <c r="I8" s="5"/>
      <c r="J8" s="7"/>
      <c r="K8" s="7"/>
      <c r="L8" s="7"/>
      <c r="M8" s="6"/>
      <c r="N8" s="5"/>
      <c r="O8" s="7"/>
      <c r="P8" s="7"/>
      <c r="Q8" s="7"/>
      <c r="R8" s="6"/>
      <c r="S8" s="5"/>
      <c r="T8" s="7"/>
      <c r="U8" s="7"/>
      <c r="V8" s="7"/>
      <c r="W8" s="6"/>
      <c r="X8" s="5"/>
      <c r="Y8" s="7"/>
      <c r="Z8" s="16"/>
      <c r="AA8" s="16"/>
      <c r="AB8" s="17"/>
      <c r="AC8" s="79">
        <f t="shared" ref="AC8:AC42" si="2">COUNTIF(D8:AB8,"X")</f>
        <v>0</v>
      </c>
      <c r="AD8" s="80">
        <f t="shared" ref="AD8:AD42" si="3">COUNTIF(D8:AB8,"e")</f>
        <v>0</v>
      </c>
      <c r="AE8" s="81">
        <f t="shared" ref="AE8:AE42" si="4">COUNTIF(D8:AB8,"k")</f>
        <v>0</v>
      </c>
      <c r="AF8" s="82">
        <f t="shared" ref="AF8:AF42" si="5">COUNTIF(D8:AB8,"u")</f>
        <v>0</v>
      </c>
      <c r="AG8" s="3">
        <v>42970</v>
      </c>
      <c r="AH8" s="83">
        <f ca="1">IF(AG8="","",DATEDIF(AG8,TODAY(),"Y"))</f>
        <v>9</v>
      </c>
    </row>
    <row r="9" spans="1:36" ht="20.100000000000001" customHeight="1">
      <c r="A9" s="78">
        <v>2</v>
      </c>
      <c r="B9" s="5" t="s">
        <v>147</v>
      </c>
      <c r="C9" s="6" t="s">
        <v>146</v>
      </c>
      <c r="D9" s="8"/>
      <c r="E9" s="10"/>
      <c r="F9" s="10"/>
      <c r="G9" s="10"/>
      <c r="H9" s="9"/>
      <c r="I9" s="8"/>
      <c r="J9" s="10" t="s">
        <v>48</v>
      </c>
      <c r="K9" s="10" t="s">
        <v>48</v>
      </c>
      <c r="L9" s="10" t="s">
        <v>48</v>
      </c>
      <c r="M9" s="9" t="s">
        <v>48</v>
      </c>
      <c r="N9" s="8" t="s">
        <v>48</v>
      </c>
      <c r="O9" s="10" t="s">
        <v>48</v>
      </c>
      <c r="P9" s="10" t="s">
        <v>48</v>
      </c>
      <c r="Q9" s="10"/>
      <c r="R9" s="9"/>
      <c r="S9" s="8"/>
      <c r="T9" s="10"/>
      <c r="U9" s="10"/>
      <c r="V9" s="10"/>
      <c r="W9" s="9"/>
      <c r="X9" s="8"/>
      <c r="Y9" s="10"/>
      <c r="Z9" s="18"/>
      <c r="AA9" s="18"/>
      <c r="AB9" s="19"/>
      <c r="AC9" s="84">
        <f t="shared" si="2"/>
        <v>7</v>
      </c>
      <c r="AD9" s="85">
        <f t="shared" si="3"/>
        <v>0</v>
      </c>
      <c r="AE9" s="86">
        <f t="shared" si="4"/>
        <v>0</v>
      </c>
      <c r="AF9" s="87">
        <f t="shared" si="5"/>
        <v>0</v>
      </c>
      <c r="AG9" s="3">
        <v>41958</v>
      </c>
      <c r="AH9" s="83">
        <f t="shared" ref="AH9:AH42" ca="1" si="6">IF(AG9="","",DATEDIF(AG9,TODAY(),"Y"))</f>
        <v>11</v>
      </c>
    </row>
    <row r="10" spans="1:36" ht="20.100000000000001" customHeight="1">
      <c r="A10" s="78">
        <v>3</v>
      </c>
      <c r="B10" s="5" t="s">
        <v>18</v>
      </c>
      <c r="C10" s="6" t="s">
        <v>31</v>
      </c>
      <c r="D10" s="8"/>
      <c r="E10" s="10"/>
      <c r="F10" s="10"/>
      <c r="G10" s="10"/>
      <c r="H10" s="9"/>
      <c r="I10" s="8"/>
      <c r="J10" s="10"/>
      <c r="K10" s="10"/>
      <c r="L10" s="10"/>
      <c r="M10" s="9"/>
      <c r="N10" s="8"/>
      <c r="O10" s="10" t="s">
        <v>150</v>
      </c>
      <c r="P10" s="10" t="s">
        <v>150</v>
      </c>
      <c r="Q10" s="10" t="s">
        <v>150</v>
      </c>
      <c r="R10" s="9"/>
      <c r="S10" s="8" t="s">
        <v>48</v>
      </c>
      <c r="T10" s="10" t="s">
        <v>48</v>
      </c>
      <c r="U10" s="10" t="s">
        <v>48</v>
      </c>
      <c r="V10" s="10" t="s">
        <v>48</v>
      </c>
      <c r="W10" s="9" t="s">
        <v>151</v>
      </c>
      <c r="X10" s="8" t="s">
        <v>151</v>
      </c>
      <c r="Y10" s="10" t="s">
        <v>151</v>
      </c>
      <c r="Z10" s="18" t="s">
        <v>149</v>
      </c>
      <c r="AA10" s="18" t="s">
        <v>149</v>
      </c>
      <c r="AB10" s="19" t="s">
        <v>149</v>
      </c>
      <c r="AC10" s="84">
        <f t="shared" si="2"/>
        <v>4</v>
      </c>
      <c r="AD10" s="85">
        <f t="shared" si="3"/>
        <v>3</v>
      </c>
      <c r="AE10" s="86">
        <f t="shared" si="4"/>
        <v>3</v>
      </c>
      <c r="AF10" s="87">
        <f t="shared" si="5"/>
        <v>3</v>
      </c>
      <c r="AG10" s="3">
        <v>42590</v>
      </c>
      <c r="AH10" s="83">
        <f t="shared" ca="1" si="6"/>
        <v>10</v>
      </c>
    </row>
    <row r="11" spans="1:36" ht="20.100000000000001" customHeight="1">
      <c r="A11" s="78">
        <v>4</v>
      </c>
      <c r="B11" s="5" t="s">
        <v>19</v>
      </c>
      <c r="C11" s="6" t="s">
        <v>32</v>
      </c>
      <c r="D11" s="8"/>
      <c r="E11" s="10"/>
      <c r="F11" s="10"/>
      <c r="G11" s="10"/>
      <c r="H11" s="9"/>
      <c r="I11" s="8"/>
      <c r="J11" s="10"/>
      <c r="K11" s="10"/>
      <c r="L11" s="10"/>
      <c r="M11" s="9"/>
      <c r="N11" s="8"/>
      <c r="O11" s="10"/>
      <c r="P11" s="10"/>
      <c r="Q11" s="10"/>
      <c r="R11" s="9"/>
      <c r="S11" s="8"/>
      <c r="T11" s="10"/>
      <c r="U11" s="10"/>
      <c r="V11" s="10"/>
      <c r="W11" s="9"/>
      <c r="X11" s="8"/>
      <c r="Y11" s="10"/>
      <c r="Z11" s="18"/>
      <c r="AA11" s="18"/>
      <c r="AB11" s="19"/>
      <c r="AC11" s="84">
        <f t="shared" si="2"/>
        <v>0</v>
      </c>
      <c r="AD11" s="85">
        <f t="shared" si="3"/>
        <v>0</v>
      </c>
      <c r="AE11" s="86">
        <f t="shared" si="4"/>
        <v>0</v>
      </c>
      <c r="AF11" s="87">
        <f t="shared" si="5"/>
        <v>0</v>
      </c>
      <c r="AG11" s="3"/>
      <c r="AH11" s="83" t="str">
        <f t="shared" ca="1" si="6"/>
        <v/>
      </c>
    </row>
    <row r="12" spans="1:36" ht="20.100000000000001" customHeight="1">
      <c r="A12" s="78">
        <v>5</v>
      </c>
      <c r="B12" s="5" t="s">
        <v>20</v>
      </c>
      <c r="C12" s="6" t="s">
        <v>33</v>
      </c>
      <c r="D12" s="8"/>
      <c r="E12" s="10"/>
      <c r="F12" s="10"/>
      <c r="G12" s="10"/>
      <c r="H12" s="9"/>
      <c r="I12" s="8"/>
      <c r="J12" s="10" t="s">
        <v>48</v>
      </c>
      <c r="K12" s="10" t="s">
        <v>48</v>
      </c>
      <c r="L12" s="10" t="s">
        <v>48</v>
      </c>
      <c r="M12" s="9" t="s">
        <v>149</v>
      </c>
      <c r="N12" s="8" t="s">
        <v>149</v>
      </c>
      <c r="O12" s="10" t="s">
        <v>48</v>
      </c>
      <c r="P12" s="10" t="s">
        <v>48</v>
      </c>
      <c r="Q12" s="10" t="s">
        <v>149</v>
      </c>
      <c r="R12" s="9"/>
      <c r="S12" s="8" t="s">
        <v>149</v>
      </c>
      <c r="T12" s="10" t="s">
        <v>149</v>
      </c>
      <c r="U12" s="10" t="s">
        <v>149</v>
      </c>
      <c r="V12" s="10" t="s">
        <v>149</v>
      </c>
      <c r="W12" s="9" t="s">
        <v>149</v>
      </c>
      <c r="X12" s="8"/>
      <c r="Y12" s="10"/>
      <c r="Z12" s="18"/>
      <c r="AA12" s="18"/>
      <c r="AB12" s="19"/>
      <c r="AC12" s="84">
        <f t="shared" si="2"/>
        <v>5</v>
      </c>
      <c r="AD12" s="85">
        <f t="shared" si="3"/>
        <v>0</v>
      </c>
      <c r="AE12" s="86">
        <f t="shared" si="4"/>
        <v>8</v>
      </c>
      <c r="AF12" s="87">
        <f t="shared" si="5"/>
        <v>0</v>
      </c>
      <c r="AG12" s="3"/>
      <c r="AH12" s="83" t="str">
        <f t="shared" ca="1" si="6"/>
        <v/>
      </c>
    </row>
    <row r="13" spans="1:36" ht="20.100000000000001" customHeight="1">
      <c r="A13" s="78">
        <v>6</v>
      </c>
      <c r="B13" s="5" t="s">
        <v>21</v>
      </c>
      <c r="C13" s="6" t="s">
        <v>34</v>
      </c>
      <c r="D13" s="8"/>
      <c r="E13" s="10"/>
      <c r="F13" s="10"/>
      <c r="G13" s="10"/>
      <c r="H13" s="9"/>
      <c r="I13" s="8"/>
      <c r="J13" s="10"/>
      <c r="K13" s="10"/>
      <c r="L13" s="10"/>
      <c r="M13" s="9"/>
      <c r="N13" s="8"/>
      <c r="O13" s="10"/>
      <c r="P13" s="10"/>
      <c r="Q13" s="10"/>
      <c r="R13" s="9"/>
      <c r="S13" s="8"/>
      <c r="T13" s="10"/>
      <c r="U13" s="10"/>
      <c r="V13" s="10"/>
      <c r="W13" s="9"/>
      <c r="X13" s="8"/>
      <c r="Y13" s="10"/>
      <c r="Z13" s="18"/>
      <c r="AA13" s="18"/>
      <c r="AB13" s="19"/>
      <c r="AC13" s="84">
        <f t="shared" si="2"/>
        <v>0</v>
      </c>
      <c r="AD13" s="85">
        <f t="shared" si="3"/>
        <v>0</v>
      </c>
      <c r="AE13" s="86">
        <f t="shared" si="4"/>
        <v>0</v>
      </c>
      <c r="AF13" s="87">
        <f t="shared" si="5"/>
        <v>0</v>
      </c>
      <c r="AG13" s="3"/>
      <c r="AH13" s="83" t="str">
        <f t="shared" ca="1" si="6"/>
        <v/>
      </c>
    </row>
    <row r="14" spans="1:36" ht="20.100000000000001" customHeight="1">
      <c r="A14" s="78">
        <v>7</v>
      </c>
      <c r="B14" s="5" t="s">
        <v>152</v>
      </c>
      <c r="C14" s="6" t="s">
        <v>153</v>
      </c>
      <c r="D14" s="8"/>
      <c r="E14" s="10"/>
      <c r="F14" s="10"/>
      <c r="G14" s="10"/>
      <c r="H14" s="9"/>
      <c r="I14" s="8"/>
      <c r="J14" s="10"/>
      <c r="K14" s="10"/>
      <c r="L14" s="10"/>
      <c r="M14" s="9"/>
      <c r="N14" s="8"/>
      <c r="O14" s="10"/>
      <c r="P14" s="10"/>
      <c r="Q14" s="10"/>
      <c r="R14" s="9"/>
      <c r="S14" s="8"/>
      <c r="T14" s="10"/>
      <c r="U14" s="10"/>
      <c r="V14" s="10"/>
      <c r="W14" s="9"/>
      <c r="X14" s="8"/>
      <c r="Y14" s="10"/>
      <c r="Z14" s="18"/>
      <c r="AA14" s="18"/>
      <c r="AB14" s="19"/>
      <c r="AC14" s="84">
        <f t="shared" si="2"/>
        <v>0</v>
      </c>
      <c r="AD14" s="85">
        <f t="shared" si="3"/>
        <v>0</v>
      </c>
      <c r="AE14" s="86">
        <f t="shared" si="4"/>
        <v>0</v>
      </c>
      <c r="AF14" s="87">
        <f t="shared" si="5"/>
        <v>0</v>
      </c>
      <c r="AG14" s="3"/>
      <c r="AH14" s="83" t="str">
        <f t="shared" ca="1" si="6"/>
        <v/>
      </c>
    </row>
    <row r="15" spans="1:36" ht="20.100000000000001" customHeight="1">
      <c r="A15" s="78">
        <v>8</v>
      </c>
      <c r="B15" s="5" t="s">
        <v>22</v>
      </c>
      <c r="C15" s="6" t="s">
        <v>35</v>
      </c>
      <c r="D15" s="8"/>
      <c r="E15" s="10"/>
      <c r="F15" s="10"/>
      <c r="G15" s="10"/>
      <c r="H15" s="9"/>
      <c r="I15" s="8"/>
      <c r="J15" s="10"/>
      <c r="K15" s="10"/>
      <c r="L15" s="10"/>
      <c r="M15" s="9"/>
      <c r="N15" s="8"/>
      <c r="O15" s="10"/>
      <c r="P15" s="10"/>
      <c r="Q15" s="10"/>
      <c r="R15" s="9"/>
      <c r="S15" s="8"/>
      <c r="T15" s="10"/>
      <c r="U15" s="10"/>
      <c r="V15" s="10"/>
      <c r="W15" s="9"/>
      <c r="X15" s="8"/>
      <c r="Y15" s="10"/>
      <c r="Z15" s="18"/>
      <c r="AA15" s="18"/>
      <c r="AB15" s="19"/>
      <c r="AC15" s="84">
        <f t="shared" si="2"/>
        <v>0</v>
      </c>
      <c r="AD15" s="85">
        <f t="shared" si="3"/>
        <v>0</v>
      </c>
      <c r="AE15" s="86">
        <f t="shared" si="4"/>
        <v>0</v>
      </c>
      <c r="AF15" s="87">
        <f t="shared" si="5"/>
        <v>0</v>
      </c>
      <c r="AG15" s="3"/>
      <c r="AH15" s="83" t="str">
        <f t="shared" ca="1" si="6"/>
        <v/>
      </c>
    </row>
    <row r="16" spans="1:36" ht="20.100000000000001" customHeight="1">
      <c r="A16" s="78">
        <v>9</v>
      </c>
      <c r="B16" s="5" t="s">
        <v>23</v>
      </c>
      <c r="C16" s="6" t="s">
        <v>36</v>
      </c>
      <c r="D16" s="8"/>
      <c r="E16" s="10"/>
      <c r="F16" s="10"/>
      <c r="G16" s="10"/>
      <c r="H16" s="9"/>
      <c r="I16" s="8"/>
      <c r="J16" s="10"/>
      <c r="K16" s="10"/>
      <c r="L16" s="10"/>
      <c r="M16" s="9"/>
      <c r="N16" s="8"/>
      <c r="O16" s="10"/>
      <c r="P16" s="10"/>
      <c r="Q16" s="10"/>
      <c r="R16" s="9"/>
      <c r="S16" s="8"/>
      <c r="T16" s="10"/>
      <c r="U16" s="10"/>
      <c r="V16" s="10"/>
      <c r="W16" s="9"/>
      <c r="X16" s="8"/>
      <c r="Y16" s="10"/>
      <c r="Z16" s="18"/>
      <c r="AA16" s="18"/>
      <c r="AB16" s="19"/>
      <c r="AC16" s="84">
        <f t="shared" si="2"/>
        <v>0</v>
      </c>
      <c r="AD16" s="85">
        <f t="shared" si="3"/>
        <v>0</v>
      </c>
      <c r="AE16" s="86">
        <f t="shared" si="4"/>
        <v>0</v>
      </c>
      <c r="AF16" s="87">
        <f t="shared" si="5"/>
        <v>0</v>
      </c>
      <c r="AG16" s="3"/>
      <c r="AH16" s="83" t="str">
        <f t="shared" ca="1" si="6"/>
        <v/>
      </c>
    </row>
    <row r="17" spans="1:34" ht="20.100000000000001" customHeight="1">
      <c r="A17" s="78">
        <v>10</v>
      </c>
      <c r="B17" s="5" t="s">
        <v>24</v>
      </c>
      <c r="C17" s="6" t="s">
        <v>37</v>
      </c>
      <c r="D17" s="8"/>
      <c r="E17" s="10"/>
      <c r="F17" s="10"/>
      <c r="G17" s="10"/>
      <c r="H17" s="9"/>
      <c r="I17" s="8"/>
      <c r="J17" s="10"/>
      <c r="K17" s="10"/>
      <c r="L17" s="10"/>
      <c r="M17" s="9"/>
      <c r="N17" s="8"/>
      <c r="O17" s="10"/>
      <c r="P17" s="10"/>
      <c r="Q17" s="10"/>
      <c r="R17" s="9"/>
      <c r="S17" s="8"/>
      <c r="T17" s="10"/>
      <c r="U17" s="10"/>
      <c r="V17" s="10"/>
      <c r="W17" s="9"/>
      <c r="X17" s="8"/>
      <c r="Y17" s="10"/>
      <c r="Z17" s="18"/>
      <c r="AA17" s="18"/>
      <c r="AB17" s="19"/>
      <c r="AC17" s="84">
        <f t="shared" si="2"/>
        <v>0</v>
      </c>
      <c r="AD17" s="85">
        <f t="shared" si="3"/>
        <v>0</v>
      </c>
      <c r="AE17" s="86">
        <f t="shared" si="4"/>
        <v>0</v>
      </c>
      <c r="AF17" s="87">
        <f t="shared" si="5"/>
        <v>0</v>
      </c>
      <c r="AG17" s="3"/>
      <c r="AH17" s="83" t="str">
        <f t="shared" ca="1" si="6"/>
        <v/>
      </c>
    </row>
    <row r="18" spans="1:34" ht="20.100000000000001" customHeight="1">
      <c r="A18" s="78">
        <v>11</v>
      </c>
      <c r="B18" s="5" t="s">
        <v>25</v>
      </c>
      <c r="C18" s="6" t="s">
        <v>38</v>
      </c>
      <c r="D18" s="8"/>
      <c r="E18" s="10"/>
      <c r="F18" s="10"/>
      <c r="G18" s="10"/>
      <c r="H18" s="9"/>
      <c r="I18" s="8"/>
      <c r="J18" s="10"/>
      <c r="K18" s="10"/>
      <c r="L18" s="10"/>
      <c r="M18" s="9"/>
      <c r="N18" s="8"/>
      <c r="O18" s="10"/>
      <c r="P18" s="10"/>
      <c r="Q18" s="10"/>
      <c r="R18" s="9"/>
      <c r="S18" s="8"/>
      <c r="T18" s="10"/>
      <c r="U18" s="10"/>
      <c r="V18" s="10"/>
      <c r="W18" s="9"/>
      <c r="X18" s="8"/>
      <c r="Y18" s="10"/>
      <c r="Z18" s="18"/>
      <c r="AA18" s="18"/>
      <c r="AB18" s="19"/>
      <c r="AC18" s="84">
        <f t="shared" si="2"/>
        <v>0</v>
      </c>
      <c r="AD18" s="85">
        <f t="shared" si="3"/>
        <v>0</v>
      </c>
      <c r="AE18" s="86">
        <f t="shared" si="4"/>
        <v>0</v>
      </c>
      <c r="AF18" s="87">
        <f t="shared" si="5"/>
        <v>0</v>
      </c>
      <c r="AG18" s="3"/>
      <c r="AH18" s="83" t="str">
        <f t="shared" ca="1" si="6"/>
        <v/>
      </c>
    </row>
    <row r="19" spans="1:34" ht="20.100000000000001" customHeight="1">
      <c r="A19" s="78">
        <v>12</v>
      </c>
      <c r="B19" s="5" t="s">
        <v>26</v>
      </c>
      <c r="C19" s="6" t="s">
        <v>39</v>
      </c>
      <c r="D19" s="8"/>
      <c r="E19" s="10"/>
      <c r="F19" s="10"/>
      <c r="G19" s="10"/>
      <c r="H19" s="9"/>
      <c r="I19" s="8"/>
      <c r="J19" s="10"/>
      <c r="K19" s="10"/>
      <c r="L19" s="10"/>
      <c r="M19" s="9"/>
      <c r="N19" s="8"/>
      <c r="O19" s="10"/>
      <c r="P19" s="10"/>
      <c r="Q19" s="10"/>
      <c r="R19" s="9"/>
      <c r="S19" s="8"/>
      <c r="T19" s="10"/>
      <c r="U19" s="10"/>
      <c r="V19" s="10"/>
      <c r="W19" s="9"/>
      <c r="X19" s="8"/>
      <c r="Y19" s="10"/>
      <c r="Z19" s="18"/>
      <c r="AA19" s="18"/>
      <c r="AB19" s="19"/>
      <c r="AC19" s="84">
        <f t="shared" si="2"/>
        <v>0</v>
      </c>
      <c r="AD19" s="85">
        <f t="shared" si="3"/>
        <v>0</v>
      </c>
      <c r="AE19" s="86">
        <f t="shared" si="4"/>
        <v>0</v>
      </c>
      <c r="AF19" s="87">
        <f t="shared" si="5"/>
        <v>0</v>
      </c>
      <c r="AG19" s="3"/>
      <c r="AH19" s="83" t="str">
        <f t="shared" ca="1" si="6"/>
        <v/>
      </c>
    </row>
    <row r="20" spans="1:34" ht="20.100000000000001" customHeight="1">
      <c r="A20" s="78">
        <v>13</v>
      </c>
      <c r="B20" s="5" t="s">
        <v>27</v>
      </c>
      <c r="C20" s="6" t="s">
        <v>40</v>
      </c>
      <c r="D20" s="8"/>
      <c r="E20" s="10"/>
      <c r="F20" s="10"/>
      <c r="G20" s="10"/>
      <c r="H20" s="9"/>
      <c r="I20" s="8"/>
      <c r="J20" s="10"/>
      <c r="K20" s="10"/>
      <c r="L20" s="10"/>
      <c r="M20" s="9"/>
      <c r="N20" s="8"/>
      <c r="O20" s="10"/>
      <c r="P20" s="10"/>
      <c r="Q20" s="10"/>
      <c r="R20" s="9"/>
      <c r="S20" s="8"/>
      <c r="T20" s="10"/>
      <c r="U20" s="10"/>
      <c r="V20" s="10"/>
      <c r="W20" s="9"/>
      <c r="X20" s="8"/>
      <c r="Y20" s="10"/>
      <c r="Z20" s="18"/>
      <c r="AA20" s="18"/>
      <c r="AB20" s="19"/>
      <c r="AC20" s="84">
        <f t="shared" si="2"/>
        <v>0</v>
      </c>
      <c r="AD20" s="85">
        <f t="shared" si="3"/>
        <v>0</v>
      </c>
      <c r="AE20" s="86">
        <f t="shared" si="4"/>
        <v>0</v>
      </c>
      <c r="AF20" s="87">
        <f t="shared" si="5"/>
        <v>0</v>
      </c>
      <c r="AG20" s="3"/>
      <c r="AH20" s="83" t="str">
        <f t="shared" ca="1" si="6"/>
        <v/>
      </c>
    </row>
    <row r="21" spans="1:34" ht="20.100000000000001" customHeight="1">
      <c r="A21" s="78">
        <v>14</v>
      </c>
      <c r="B21" s="5" t="s">
        <v>28</v>
      </c>
      <c r="C21" s="6" t="s">
        <v>41</v>
      </c>
      <c r="D21" s="8"/>
      <c r="E21" s="10"/>
      <c r="F21" s="10"/>
      <c r="G21" s="10"/>
      <c r="H21" s="9"/>
      <c r="I21" s="8"/>
      <c r="J21" s="10"/>
      <c r="K21" s="10"/>
      <c r="L21" s="10"/>
      <c r="M21" s="9"/>
      <c r="N21" s="8"/>
      <c r="O21" s="10"/>
      <c r="P21" s="10"/>
      <c r="Q21" s="10"/>
      <c r="R21" s="9"/>
      <c r="S21" s="8"/>
      <c r="T21" s="10"/>
      <c r="U21" s="10"/>
      <c r="V21" s="10"/>
      <c r="W21" s="9"/>
      <c r="X21" s="8"/>
      <c r="Y21" s="10"/>
      <c r="Z21" s="18"/>
      <c r="AA21" s="18"/>
      <c r="AB21" s="19"/>
      <c r="AC21" s="84">
        <f t="shared" si="2"/>
        <v>0</v>
      </c>
      <c r="AD21" s="85">
        <f t="shared" si="3"/>
        <v>0</v>
      </c>
      <c r="AE21" s="86">
        <f t="shared" si="4"/>
        <v>0</v>
      </c>
      <c r="AF21" s="87">
        <f t="shared" si="5"/>
        <v>0</v>
      </c>
      <c r="AG21" s="3"/>
      <c r="AH21" s="83" t="str">
        <f t="shared" ca="1" si="6"/>
        <v/>
      </c>
    </row>
    <row r="22" spans="1:34" ht="20.100000000000001" customHeight="1">
      <c r="A22" s="78">
        <v>15</v>
      </c>
      <c r="B22" s="5" t="s">
        <v>29</v>
      </c>
      <c r="C22" s="6" t="s">
        <v>42</v>
      </c>
      <c r="D22" s="8"/>
      <c r="E22" s="10"/>
      <c r="F22" s="10"/>
      <c r="G22" s="10"/>
      <c r="H22" s="9"/>
      <c r="I22" s="8"/>
      <c r="J22" s="10"/>
      <c r="K22" s="10"/>
      <c r="L22" s="10"/>
      <c r="M22" s="9"/>
      <c r="N22" s="8"/>
      <c r="O22" s="10"/>
      <c r="P22" s="10"/>
      <c r="Q22" s="10"/>
      <c r="R22" s="9"/>
      <c r="S22" s="8"/>
      <c r="T22" s="10"/>
      <c r="U22" s="10"/>
      <c r="V22" s="10"/>
      <c r="W22" s="9"/>
      <c r="X22" s="8"/>
      <c r="Y22" s="10"/>
      <c r="Z22" s="18"/>
      <c r="AA22" s="18"/>
      <c r="AB22" s="19"/>
      <c r="AC22" s="84">
        <f t="shared" si="2"/>
        <v>0</v>
      </c>
      <c r="AD22" s="85">
        <f t="shared" si="3"/>
        <v>0</v>
      </c>
      <c r="AE22" s="86">
        <f t="shared" si="4"/>
        <v>0</v>
      </c>
      <c r="AF22" s="87">
        <f t="shared" si="5"/>
        <v>0</v>
      </c>
      <c r="AG22" s="3"/>
      <c r="AH22" s="83" t="str">
        <f t="shared" ca="1" si="6"/>
        <v/>
      </c>
    </row>
    <row r="23" spans="1:34" ht="20.100000000000001" customHeight="1">
      <c r="A23" s="78">
        <v>16</v>
      </c>
      <c r="B23" s="5" t="s">
        <v>30</v>
      </c>
      <c r="C23" s="6" t="s">
        <v>43</v>
      </c>
      <c r="D23" s="8"/>
      <c r="E23" s="10"/>
      <c r="F23" s="10"/>
      <c r="G23" s="10"/>
      <c r="H23" s="9"/>
      <c r="I23" s="8"/>
      <c r="J23" s="10"/>
      <c r="K23" s="10"/>
      <c r="L23" s="10"/>
      <c r="M23" s="9"/>
      <c r="N23" s="8"/>
      <c r="O23" s="10"/>
      <c r="P23" s="10"/>
      <c r="Q23" s="10"/>
      <c r="R23" s="9"/>
      <c r="S23" s="8"/>
      <c r="T23" s="10"/>
      <c r="U23" s="10"/>
      <c r="V23" s="10"/>
      <c r="W23" s="9"/>
      <c r="X23" s="8"/>
      <c r="Y23" s="10"/>
      <c r="Z23" s="18"/>
      <c r="AA23" s="18"/>
      <c r="AB23" s="19"/>
      <c r="AC23" s="84">
        <f t="shared" si="2"/>
        <v>0</v>
      </c>
      <c r="AD23" s="85">
        <f t="shared" si="3"/>
        <v>0</v>
      </c>
      <c r="AE23" s="86">
        <f t="shared" si="4"/>
        <v>0</v>
      </c>
      <c r="AF23" s="87">
        <f t="shared" si="5"/>
        <v>0</v>
      </c>
      <c r="AG23" s="3"/>
      <c r="AH23" s="83" t="str">
        <f t="shared" ca="1" si="6"/>
        <v/>
      </c>
    </row>
    <row r="24" spans="1:34" ht="20.100000000000001" customHeight="1">
      <c r="A24" s="78">
        <v>17</v>
      </c>
      <c r="B24" s="5" t="s">
        <v>14</v>
      </c>
      <c r="C24" s="6" t="s">
        <v>44</v>
      </c>
      <c r="D24" s="8"/>
      <c r="E24" s="10"/>
      <c r="F24" s="10"/>
      <c r="G24" s="10"/>
      <c r="H24" s="9"/>
      <c r="I24" s="8"/>
      <c r="J24" s="10"/>
      <c r="K24" s="10"/>
      <c r="L24" s="10"/>
      <c r="M24" s="9"/>
      <c r="N24" s="8"/>
      <c r="O24" s="10"/>
      <c r="P24" s="10"/>
      <c r="Q24" s="10"/>
      <c r="R24" s="9"/>
      <c r="S24" s="8"/>
      <c r="T24" s="10"/>
      <c r="U24" s="10"/>
      <c r="V24" s="10"/>
      <c r="W24" s="9"/>
      <c r="X24" s="8"/>
      <c r="Y24" s="10"/>
      <c r="Z24" s="18"/>
      <c r="AA24" s="18"/>
      <c r="AB24" s="19"/>
      <c r="AC24" s="84">
        <f t="shared" si="2"/>
        <v>0</v>
      </c>
      <c r="AD24" s="85">
        <f t="shared" si="3"/>
        <v>0</v>
      </c>
      <c r="AE24" s="86">
        <f t="shared" si="4"/>
        <v>0</v>
      </c>
      <c r="AF24" s="87">
        <f t="shared" si="5"/>
        <v>0</v>
      </c>
      <c r="AG24" s="3"/>
      <c r="AH24" s="83" t="str">
        <f t="shared" ca="1" si="6"/>
        <v/>
      </c>
    </row>
    <row r="25" spans="1:34" ht="20.100000000000001" customHeight="1">
      <c r="A25" s="78">
        <v>18</v>
      </c>
      <c r="B25" s="5" t="s">
        <v>15</v>
      </c>
      <c r="C25" s="6" t="s">
        <v>45</v>
      </c>
      <c r="D25" s="8"/>
      <c r="E25" s="10"/>
      <c r="F25" s="10"/>
      <c r="G25" s="10"/>
      <c r="H25" s="9"/>
      <c r="I25" s="8"/>
      <c r="J25" s="10"/>
      <c r="K25" s="10"/>
      <c r="L25" s="10"/>
      <c r="M25" s="9"/>
      <c r="N25" s="8"/>
      <c r="O25" s="10"/>
      <c r="P25" s="10"/>
      <c r="Q25" s="10"/>
      <c r="R25" s="9"/>
      <c r="S25" s="8"/>
      <c r="T25" s="10"/>
      <c r="U25" s="10"/>
      <c r="V25" s="10"/>
      <c r="W25" s="9"/>
      <c r="X25" s="8"/>
      <c r="Y25" s="10"/>
      <c r="Z25" s="18"/>
      <c r="AA25" s="18"/>
      <c r="AB25" s="19"/>
      <c r="AC25" s="84">
        <f t="shared" si="2"/>
        <v>0</v>
      </c>
      <c r="AD25" s="85">
        <f t="shared" si="3"/>
        <v>0</v>
      </c>
      <c r="AE25" s="86">
        <f t="shared" si="4"/>
        <v>0</v>
      </c>
      <c r="AF25" s="87">
        <f t="shared" si="5"/>
        <v>0</v>
      </c>
      <c r="AG25" s="3"/>
      <c r="AH25" s="83" t="str">
        <f t="shared" ca="1" si="6"/>
        <v/>
      </c>
    </row>
    <row r="26" spans="1:34" ht="20.100000000000001" customHeight="1">
      <c r="A26" s="78">
        <v>19</v>
      </c>
      <c r="B26" s="5" t="s">
        <v>16</v>
      </c>
      <c r="C26" s="6" t="s">
        <v>46</v>
      </c>
      <c r="D26" s="8"/>
      <c r="E26" s="10"/>
      <c r="F26" s="10"/>
      <c r="G26" s="10"/>
      <c r="H26" s="9"/>
      <c r="I26" s="8"/>
      <c r="J26" s="10"/>
      <c r="K26" s="10"/>
      <c r="L26" s="10"/>
      <c r="M26" s="9"/>
      <c r="N26" s="8"/>
      <c r="O26" s="10"/>
      <c r="P26" s="10"/>
      <c r="Q26" s="10"/>
      <c r="R26" s="9"/>
      <c r="S26" s="8"/>
      <c r="T26" s="10"/>
      <c r="U26" s="10"/>
      <c r="V26" s="10"/>
      <c r="W26" s="9"/>
      <c r="X26" s="8"/>
      <c r="Y26" s="10"/>
      <c r="Z26" s="18"/>
      <c r="AA26" s="18"/>
      <c r="AB26" s="19"/>
      <c r="AC26" s="84">
        <f t="shared" si="2"/>
        <v>0</v>
      </c>
      <c r="AD26" s="85">
        <f t="shared" si="3"/>
        <v>0</v>
      </c>
      <c r="AE26" s="86">
        <f t="shared" si="4"/>
        <v>0</v>
      </c>
      <c r="AF26" s="87">
        <f t="shared" si="5"/>
        <v>0</v>
      </c>
      <c r="AG26" s="3"/>
      <c r="AH26" s="83" t="str">
        <f t="shared" ca="1" si="6"/>
        <v/>
      </c>
    </row>
    <row r="27" spans="1:34" ht="20.100000000000001" customHeight="1">
      <c r="A27" s="78">
        <v>20</v>
      </c>
      <c r="B27" s="5" t="s">
        <v>17</v>
      </c>
      <c r="C27" s="6" t="s">
        <v>47</v>
      </c>
      <c r="D27" s="8"/>
      <c r="E27" s="10"/>
      <c r="F27" s="10"/>
      <c r="G27" s="10"/>
      <c r="H27" s="9"/>
      <c r="I27" s="8"/>
      <c r="J27" s="10"/>
      <c r="K27" s="10"/>
      <c r="L27" s="10"/>
      <c r="M27" s="9"/>
      <c r="N27" s="8"/>
      <c r="O27" s="10"/>
      <c r="P27" s="10"/>
      <c r="Q27" s="10"/>
      <c r="R27" s="9"/>
      <c r="S27" s="8"/>
      <c r="T27" s="10"/>
      <c r="U27" s="10"/>
      <c r="V27" s="10"/>
      <c r="W27" s="9"/>
      <c r="X27" s="8"/>
      <c r="Y27" s="10"/>
      <c r="Z27" s="18"/>
      <c r="AA27" s="18"/>
      <c r="AB27" s="19"/>
      <c r="AC27" s="84">
        <f t="shared" si="2"/>
        <v>0</v>
      </c>
      <c r="AD27" s="85">
        <f t="shared" si="3"/>
        <v>0</v>
      </c>
      <c r="AE27" s="86">
        <f t="shared" si="4"/>
        <v>0</v>
      </c>
      <c r="AF27" s="87">
        <f t="shared" si="5"/>
        <v>0</v>
      </c>
      <c r="AG27" s="3"/>
      <c r="AH27" s="83" t="str">
        <f t="shared" ca="1" si="6"/>
        <v/>
      </c>
    </row>
    <row r="28" spans="1:34" ht="20.100000000000001" customHeight="1">
      <c r="A28" s="78">
        <v>21</v>
      </c>
      <c r="B28" s="5" t="s">
        <v>49</v>
      </c>
      <c r="C28" s="6" t="s">
        <v>59</v>
      </c>
      <c r="D28" s="8"/>
      <c r="E28" s="10"/>
      <c r="F28" s="10"/>
      <c r="G28" s="10"/>
      <c r="H28" s="9"/>
      <c r="I28" s="8"/>
      <c r="J28" s="10"/>
      <c r="K28" s="10"/>
      <c r="L28" s="10"/>
      <c r="M28" s="9"/>
      <c r="N28" s="8"/>
      <c r="O28" s="10"/>
      <c r="P28" s="10"/>
      <c r="Q28" s="10"/>
      <c r="R28" s="9"/>
      <c r="S28" s="8"/>
      <c r="T28" s="10"/>
      <c r="U28" s="10"/>
      <c r="V28" s="10"/>
      <c r="W28" s="9"/>
      <c r="X28" s="8"/>
      <c r="Y28" s="10"/>
      <c r="Z28" s="18"/>
      <c r="AA28" s="18"/>
      <c r="AB28" s="19"/>
      <c r="AC28" s="84">
        <f t="shared" si="2"/>
        <v>0</v>
      </c>
      <c r="AD28" s="85">
        <f t="shared" si="3"/>
        <v>0</v>
      </c>
      <c r="AE28" s="86">
        <f t="shared" si="4"/>
        <v>0</v>
      </c>
      <c r="AF28" s="87">
        <f t="shared" si="5"/>
        <v>0</v>
      </c>
      <c r="AG28" s="3"/>
      <c r="AH28" s="83" t="str">
        <f t="shared" ca="1" si="6"/>
        <v/>
      </c>
    </row>
    <row r="29" spans="1:34" ht="20.100000000000001" customHeight="1">
      <c r="A29" s="78">
        <v>22</v>
      </c>
      <c r="B29" s="5" t="s">
        <v>50</v>
      </c>
      <c r="C29" s="6" t="s">
        <v>60</v>
      </c>
      <c r="D29" s="8"/>
      <c r="E29" s="10"/>
      <c r="F29" s="10"/>
      <c r="G29" s="10"/>
      <c r="H29" s="9"/>
      <c r="I29" s="8"/>
      <c r="J29" s="10"/>
      <c r="K29" s="10"/>
      <c r="L29" s="10"/>
      <c r="M29" s="9"/>
      <c r="N29" s="8"/>
      <c r="O29" s="10"/>
      <c r="P29" s="10"/>
      <c r="Q29" s="10"/>
      <c r="R29" s="9"/>
      <c r="S29" s="8"/>
      <c r="T29" s="10"/>
      <c r="U29" s="10"/>
      <c r="V29" s="10"/>
      <c r="W29" s="9"/>
      <c r="X29" s="8"/>
      <c r="Y29" s="10"/>
      <c r="Z29" s="18"/>
      <c r="AA29" s="18"/>
      <c r="AB29" s="19"/>
      <c r="AC29" s="84">
        <f t="shared" si="2"/>
        <v>0</v>
      </c>
      <c r="AD29" s="85">
        <f t="shared" si="3"/>
        <v>0</v>
      </c>
      <c r="AE29" s="86">
        <f t="shared" si="4"/>
        <v>0</v>
      </c>
      <c r="AF29" s="87">
        <f t="shared" si="5"/>
        <v>0</v>
      </c>
      <c r="AG29" s="3"/>
      <c r="AH29" s="83" t="str">
        <f t="shared" ca="1" si="6"/>
        <v/>
      </c>
    </row>
    <row r="30" spans="1:34" ht="20.100000000000001" customHeight="1">
      <c r="A30" s="78">
        <v>23</v>
      </c>
      <c r="B30" s="5" t="s">
        <v>51</v>
      </c>
      <c r="C30" s="6" t="s">
        <v>61</v>
      </c>
      <c r="D30" s="8"/>
      <c r="E30" s="10"/>
      <c r="F30" s="10"/>
      <c r="G30" s="10"/>
      <c r="H30" s="9"/>
      <c r="I30" s="8"/>
      <c r="J30" s="10"/>
      <c r="K30" s="10"/>
      <c r="L30" s="10"/>
      <c r="M30" s="9"/>
      <c r="N30" s="8"/>
      <c r="O30" s="10"/>
      <c r="P30" s="10"/>
      <c r="Q30" s="10"/>
      <c r="R30" s="9"/>
      <c r="S30" s="8"/>
      <c r="T30" s="10"/>
      <c r="U30" s="10"/>
      <c r="V30" s="10"/>
      <c r="W30" s="9"/>
      <c r="X30" s="8"/>
      <c r="Y30" s="10"/>
      <c r="Z30" s="18"/>
      <c r="AA30" s="18"/>
      <c r="AB30" s="19"/>
      <c r="AC30" s="84">
        <f t="shared" si="2"/>
        <v>0</v>
      </c>
      <c r="AD30" s="85">
        <f t="shared" si="3"/>
        <v>0</v>
      </c>
      <c r="AE30" s="86">
        <f t="shared" si="4"/>
        <v>0</v>
      </c>
      <c r="AF30" s="87">
        <f t="shared" si="5"/>
        <v>0</v>
      </c>
      <c r="AG30" s="3"/>
      <c r="AH30" s="83" t="str">
        <f t="shared" ca="1" si="6"/>
        <v/>
      </c>
    </row>
    <row r="31" spans="1:34" ht="20.100000000000001" customHeight="1">
      <c r="A31" s="78">
        <v>24</v>
      </c>
      <c r="B31" s="5" t="s">
        <v>52</v>
      </c>
      <c r="C31" s="6" t="s">
        <v>62</v>
      </c>
      <c r="D31" s="8"/>
      <c r="E31" s="10"/>
      <c r="F31" s="10"/>
      <c r="G31" s="10"/>
      <c r="H31" s="9"/>
      <c r="I31" s="8"/>
      <c r="J31" s="10"/>
      <c r="K31" s="10"/>
      <c r="L31" s="10"/>
      <c r="M31" s="9"/>
      <c r="N31" s="8"/>
      <c r="O31" s="10"/>
      <c r="P31" s="10"/>
      <c r="Q31" s="10"/>
      <c r="R31" s="9"/>
      <c r="S31" s="8"/>
      <c r="T31" s="10"/>
      <c r="U31" s="10"/>
      <c r="V31" s="10"/>
      <c r="W31" s="9"/>
      <c r="X31" s="8"/>
      <c r="Y31" s="10"/>
      <c r="Z31" s="18"/>
      <c r="AA31" s="18"/>
      <c r="AB31" s="19"/>
      <c r="AC31" s="84">
        <f t="shared" si="2"/>
        <v>0</v>
      </c>
      <c r="AD31" s="85">
        <f t="shared" si="3"/>
        <v>0</v>
      </c>
      <c r="AE31" s="86">
        <f t="shared" si="4"/>
        <v>0</v>
      </c>
      <c r="AF31" s="87">
        <f t="shared" si="5"/>
        <v>0</v>
      </c>
      <c r="AG31" s="3"/>
      <c r="AH31" s="83" t="str">
        <f t="shared" ca="1" si="6"/>
        <v/>
      </c>
    </row>
    <row r="32" spans="1:34" ht="20.100000000000001" customHeight="1">
      <c r="A32" s="78">
        <v>25</v>
      </c>
      <c r="B32" s="5" t="s">
        <v>53</v>
      </c>
      <c r="C32" s="6" t="s">
        <v>63</v>
      </c>
      <c r="D32" s="8"/>
      <c r="E32" s="10"/>
      <c r="F32" s="10"/>
      <c r="G32" s="10"/>
      <c r="H32" s="9"/>
      <c r="I32" s="8"/>
      <c r="J32" s="10"/>
      <c r="K32" s="10"/>
      <c r="L32" s="10"/>
      <c r="M32" s="9"/>
      <c r="N32" s="8"/>
      <c r="O32" s="10"/>
      <c r="P32" s="10"/>
      <c r="Q32" s="10"/>
      <c r="R32" s="9"/>
      <c r="S32" s="8"/>
      <c r="T32" s="10"/>
      <c r="U32" s="10"/>
      <c r="V32" s="10"/>
      <c r="W32" s="9"/>
      <c r="X32" s="8"/>
      <c r="Y32" s="10"/>
      <c r="Z32" s="18"/>
      <c r="AA32" s="18"/>
      <c r="AB32" s="19"/>
      <c r="AC32" s="84">
        <f t="shared" si="2"/>
        <v>0</v>
      </c>
      <c r="AD32" s="85">
        <f t="shared" si="3"/>
        <v>0</v>
      </c>
      <c r="AE32" s="86">
        <f t="shared" si="4"/>
        <v>0</v>
      </c>
      <c r="AF32" s="87">
        <f t="shared" si="5"/>
        <v>0</v>
      </c>
      <c r="AG32" s="3"/>
      <c r="AH32" s="83" t="str">
        <f t="shared" ca="1" si="6"/>
        <v/>
      </c>
    </row>
    <row r="33" spans="1:34" ht="20.100000000000001" customHeight="1">
      <c r="A33" s="78">
        <v>26</v>
      </c>
      <c r="B33" s="5" t="s">
        <v>54</v>
      </c>
      <c r="C33" s="6" t="s">
        <v>64</v>
      </c>
      <c r="D33" s="8"/>
      <c r="E33" s="10"/>
      <c r="F33" s="10"/>
      <c r="G33" s="10"/>
      <c r="H33" s="9"/>
      <c r="I33" s="8"/>
      <c r="J33" s="10"/>
      <c r="K33" s="10"/>
      <c r="L33" s="10"/>
      <c r="M33" s="9"/>
      <c r="N33" s="8"/>
      <c r="O33" s="10"/>
      <c r="P33" s="10"/>
      <c r="Q33" s="10"/>
      <c r="R33" s="9"/>
      <c r="S33" s="8"/>
      <c r="T33" s="10"/>
      <c r="U33" s="10"/>
      <c r="V33" s="10"/>
      <c r="W33" s="9"/>
      <c r="X33" s="8"/>
      <c r="Y33" s="10"/>
      <c r="Z33" s="18"/>
      <c r="AA33" s="18"/>
      <c r="AB33" s="19"/>
      <c r="AC33" s="84">
        <f t="shared" si="2"/>
        <v>0</v>
      </c>
      <c r="AD33" s="85">
        <f t="shared" si="3"/>
        <v>0</v>
      </c>
      <c r="AE33" s="86">
        <f t="shared" si="4"/>
        <v>0</v>
      </c>
      <c r="AF33" s="87">
        <f t="shared" si="5"/>
        <v>0</v>
      </c>
      <c r="AG33" s="3"/>
      <c r="AH33" s="83" t="str">
        <f t="shared" ca="1" si="6"/>
        <v/>
      </c>
    </row>
    <row r="34" spans="1:34" ht="20.100000000000001" customHeight="1">
      <c r="A34" s="78">
        <v>27</v>
      </c>
      <c r="B34" s="5" t="s">
        <v>55</v>
      </c>
      <c r="C34" s="6" t="s">
        <v>65</v>
      </c>
      <c r="D34" s="8"/>
      <c r="E34" s="10"/>
      <c r="F34" s="10"/>
      <c r="G34" s="10"/>
      <c r="H34" s="9"/>
      <c r="I34" s="8"/>
      <c r="J34" s="10"/>
      <c r="K34" s="10"/>
      <c r="L34" s="10"/>
      <c r="M34" s="9"/>
      <c r="N34" s="8"/>
      <c r="O34" s="10"/>
      <c r="P34" s="10"/>
      <c r="Q34" s="10"/>
      <c r="R34" s="9"/>
      <c r="S34" s="8"/>
      <c r="T34" s="10"/>
      <c r="U34" s="10"/>
      <c r="V34" s="10"/>
      <c r="W34" s="9"/>
      <c r="X34" s="8"/>
      <c r="Y34" s="10"/>
      <c r="Z34" s="18"/>
      <c r="AA34" s="18"/>
      <c r="AB34" s="19"/>
      <c r="AC34" s="84">
        <f t="shared" si="2"/>
        <v>0</v>
      </c>
      <c r="AD34" s="85">
        <f t="shared" si="3"/>
        <v>0</v>
      </c>
      <c r="AE34" s="86">
        <f t="shared" si="4"/>
        <v>0</v>
      </c>
      <c r="AF34" s="87">
        <f t="shared" si="5"/>
        <v>0</v>
      </c>
      <c r="AG34" s="3"/>
      <c r="AH34" s="83" t="str">
        <f t="shared" ca="1" si="6"/>
        <v/>
      </c>
    </row>
    <row r="35" spans="1:34" ht="20.100000000000001" customHeight="1">
      <c r="A35" s="78">
        <v>28</v>
      </c>
      <c r="B35" s="5" t="s">
        <v>56</v>
      </c>
      <c r="C35" s="6" t="s">
        <v>66</v>
      </c>
      <c r="D35" s="8"/>
      <c r="E35" s="10"/>
      <c r="F35" s="10"/>
      <c r="G35" s="10"/>
      <c r="H35" s="9"/>
      <c r="I35" s="8"/>
      <c r="J35" s="10"/>
      <c r="K35" s="10"/>
      <c r="L35" s="10"/>
      <c r="M35" s="9"/>
      <c r="N35" s="8"/>
      <c r="O35" s="10"/>
      <c r="P35" s="10"/>
      <c r="Q35" s="10"/>
      <c r="R35" s="9"/>
      <c r="S35" s="8"/>
      <c r="T35" s="10"/>
      <c r="U35" s="10"/>
      <c r="V35" s="10"/>
      <c r="W35" s="9"/>
      <c r="X35" s="8"/>
      <c r="Y35" s="10"/>
      <c r="Z35" s="18"/>
      <c r="AA35" s="18"/>
      <c r="AB35" s="19"/>
      <c r="AC35" s="84">
        <f t="shared" si="2"/>
        <v>0</v>
      </c>
      <c r="AD35" s="85">
        <f t="shared" si="3"/>
        <v>0</v>
      </c>
      <c r="AE35" s="86">
        <f t="shared" si="4"/>
        <v>0</v>
      </c>
      <c r="AF35" s="87">
        <f t="shared" si="5"/>
        <v>0</v>
      </c>
      <c r="AG35" s="3"/>
      <c r="AH35" s="83" t="str">
        <f t="shared" ca="1" si="6"/>
        <v/>
      </c>
    </row>
    <row r="36" spans="1:34" ht="20.100000000000001" customHeight="1">
      <c r="A36" s="78">
        <v>29</v>
      </c>
      <c r="B36" s="5" t="s">
        <v>57</v>
      </c>
      <c r="C36" s="6" t="s">
        <v>67</v>
      </c>
      <c r="D36" s="8"/>
      <c r="E36" s="10"/>
      <c r="F36" s="10"/>
      <c r="G36" s="10"/>
      <c r="H36" s="9"/>
      <c r="I36" s="8"/>
      <c r="J36" s="10"/>
      <c r="K36" s="10"/>
      <c r="L36" s="10"/>
      <c r="M36" s="9"/>
      <c r="N36" s="8"/>
      <c r="O36" s="10"/>
      <c r="P36" s="10"/>
      <c r="Q36" s="10"/>
      <c r="R36" s="9"/>
      <c r="S36" s="8"/>
      <c r="T36" s="10"/>
      <c r="U36" s="10"/>
      <c r="V36" s="10"/>
      <c r="W36" s="9"/>
      <c r="X36" s="8"/>
      <c r="Y36" s="10"/>
      <c r="Z36" s="18"/>
      <c r="AA36" s="18"/>
      <c r="AB36" s="19"/>
      <c r="AC36" s="84">
        <f t="shared" si="2"/>
        <v>0</v>
      </c>
      <c r="AD36" s="85">
        <f t="shared" si="3"/>
        <v>0</v>
      </c>
      <c r="AE36" s="86">
        <f t="shared" si="4"/>
        <v>0</v>
      </c>
      <c r="AF36" s="87">
        <f t="shared" si="5"/>
        <v>0</v>
      </c>
      <c r="AG36" s="3"/>
      <c r="AH36" s="83" t="str">
        <f t="shared" ca="1" si="6"/>
        <v/>
      </c>
    </row>
    <row r="37" spans="1:34" ht="20.100000000000001" customHeight="1">
      <c r="A37" s="78">
        <v>30</v>
      </c>
      <c r="B37" s="5" t="s">
        <v>58</v>
      </c>
      <c r="C37" s="6" t="s">
        <v>68</v>
      </c>
      <c r="D37" s="8"/>
      <c r="E37" s="10"/>
      <c r="F37" s="10"/>
      <c r="G37" s="10"/>
      <c r="H37" s="9"/>
      <c r="I37" s="8"/>
      <c r="J37" s="10"/>
      <c r="K37" s="10"/>
      <c r="L37" s="10"/>
      <c r="M37" s="9"/>
      <c r="N37" s="8"/>
      <c r="O37" s="10"/>
      <c r="P37" s="10"/>
      <c r="Q37" s="10"/>
      <c r="R37" s="9"/>
      <c r="S37" s="8"/>
      <c r="T37" s="10"/>
      <c r="U37" s="10"/>
      <c r="V37" s="10"/>
      <c r="W37" s="9"/>
      <c r="X37" s="8"/>
      <c r="Y37" s="10"/>
      <c r="Z37" s="18"/>
      <c r="AA37" s="18"/>
      <c r="AB37" s="19"/>
      <c r="AC37" s="84">
        <f t="shared" si="2"/>
        <v>0</v>
      </c>
      <c r="AD37" s="85">
        <f t="shared" si="3"/>
        <v>0</v>
      </c>
      <c r="AE37" s="86">
        <f t="shared" si="4"/>
        <v>0</v>
      </c>
      <c r="AF37" s="87">
        <f t="shared" si="5"/>
        <v>0</v>
      </c>
      <c r="AG37" s="3"/>
      <c r="AH37" s="83" t="str">
        <f t="shared" ca="1" si="6"/>
        <v/>
      </c>
    </row>
    <row r="38" spans="1:34" ht="20.100000000000001" customHeight="1">
      <c r="A38" s="78">
        <v>31</v>
      </c>
      <c r="B38" s="5" t="s">
        <v>69</v>
      </c>
      <c r="C38" s="6" t="s">
        <v>74</v>
      </c>
      <c r="D38" s="8"/>
      <c r="E38" s="10"/>
      <c r="F38" s="10"/>
      <c r="G38" s="10"/>
      <c r="H38" s="9"/>
      <c r="I38" s="8"/>
      <c r="J38" s="10"/>
      <c r="K38" s="10"/>
      <c r="L38" s="10"/>
      <c r="M38" s="9"/>
      <c r="N38" s="8"/>
      <c r="O38" s="10"/>
      <c r="P38" s="10"/>
      <c r="Q38" s="10"/>
      <c r="R38" s="9"/>
      <c r="S38" s="8"/>
      <c r="T38" s="10"/>
      <c r="U38" s="10"/>
      <c r="V38" s="10"/>
      <c r="W38" s="9"/>
      <c r="X38" s="8"/>
      <c r="Y38" s="10"/>
      <c r="Z38" s="18"/>
      <c r="AA38" s="18"/>
      <c r="AB38" s="19"/>
      <c r="AC38" s="84">
        <f t="shared" si="2"/>
        <v>0</v>
      </c>
      <c r="AD38" s="85">
        <f t="shared" si="3"/>
        <v>0</v>
      </c>
      <c r="AE38" s="86">
        <f t="shared" si="4"/>
        <v>0</v>
      </c>
      <c r="AF38" s="87">
        <f t="shared" si="5"/>
        <v>0</v>
      </c>
      <c r="AG38" s="3"/>
      <c r="AH38" s="83" t="str">
        <f t="shared" ca="1" si="6"/>
        <v/>
      </c>
    </row>
    <row r="39" spans="1:34" ht="20.100000000000001" customHeight="1">
      <c r="A39" s="78">
        <v>32</v>
      </c>
      <c r="B39" s="5" t="s">
        <v>70</v>
      </c>
      <c r="C39" s="6" t="s">
        <v>75</v>
      </c>
      <c r="D39" s="8"/>
      <c r="E39" s="10"/>
      <c r="F39" s="10"/>
      <c r="G39" s="10"/>
      <c r="H39" s="9"/>
      <c r="I39" s="8"/>
      <c r="J39" s="10"/>
      <c r="K39" s="10"/>
      <c r="L39" s="10"/>
      <c r="M39" s="9"/>
      <c r="N39" s="8"/>
      <c r="O39" s="10"/>
      <c r="P39" s="10"/>
      <c r="Q39" s="10"/>
      <c r="R39" s="9"/>
      <c r="S39" s="8"/>
      <c r="T39" s="10"/>
      <c r="U39" s="10"/>
      <c r="V39" s="10"/>
      <c r="W39" s="9"/>
      <c r="X39" s="8"/>
      <c r="Y39" s="10"/>
      <c r="Z39" s="18"/>
      <c r="AA39" s="18"/>
      <c r="AB39" s="19"/>
      <c r="AC39" s="84">
        <f t="shared" si="2"/>
        <v>0</v>
      </c>
      <c r="AD39" s="85">
        <f t="shared" si="3"/>
        <v>0</v>
      </c>
      <c r="AE39" s="86">
        <f t="shared" si="4"/>
        <v>0</v>
      </c>
      <c r="AF39" s="87">
        <f t="shared" si="5"/>
        <v>0</v>
      </c>
      <c r="AG39" s="3"/>
      <c r="AH39" s="83" t="str">
        <f t="shared" ca="1" si="6"/>
        <v/>
      </c>
    </row>
    <row r="40" spans="1:34" ht="20.100000000000001" customHeight="1">
      <c r="A40" s="78">
        <v>33</v>
      </c>
      <c r="B40" s="5" t="s">
        <v>71</v>
      </c>
      <c r="C40" s="6" t="s">
        <v>76</v>
      </c>
      <c r="D40" s="8"/>
      <c r="E40" s="10"/>
      <c r="F40" s="10"/>
      <c r="G40" s="10"/>
      <c r="H40" s="9"/>
      <c r="I40" s="8"/>
      <c r="J40" s="10"/>
      <c r="K40" s="10"/>
      <c r="L40" s="10"/>
      <c r="M40" s="9"/>
      <c r="N40" s="8"/>
      <c r="O40" s="10"/>
      <c r="P40" s="10"/>
      <c r="Q40" s="10"/>
      <c r="R40" s="9"/>
      <c r="S40" s="8"/>
      <c r="T40" s="10"/>
      <c r="U40" s="10"/>
      <c r="V40" s="10"/>
      <c r="W40" s="9"/>
      <c r="X40" s="8"/>
      <c r="Y40" s="10"/>
      <c r="Z40" s="18"/>
      <c r="AA40" s="18"/>
      <c r="AB40" s="19"/>
      <c r="AC40" s="84">
        <f t="shared" si="2"/>
        <v>0</v>
      </c>
      <c r="AD40" s="85">
        <f t="shared" si="3"/>
        <v>0</v>
      </c>
      <c r="AE40" s="86">
        <f t="shared" si="4"/>
        <v>0</v>
      </c>
      <c r="AF40" s="87">
        <f t="shared" si="5"/>
        <v>0</v>
      </c>
      <c r="AG40" s="3"/>
      <c r="AH40" s="83" t="str">
        <f t="shared" ca="1" si="6"/>
        <v/>
      </c>
    </row>
    <row r="41" spans="1:34" ht="20.100000000000001" customHeight="1">
      <c r="A41" s="78">
        <v>34</v>
      </c>
      <c r="B41" s="5" t="s">
        <v>72</v>
      </c>
      <c r="C41" s="6" t="s">
        <v>77</v>
      </c>
      <c r="D41" s="8"/>
      <c r="E41" s="10"/>
      <c r="F41" s="10"/>
      <c r="G41" s="10"/>
      <c r="H41" s="9"/>
      <c r="I41" s="8"/>
      <c r="J41" s="10"/>
      <c r="K41" s="10"/>
      <c r="L41" s="10"/>
      <c r="M41" s="9"/>
      <c r="N41" s="8"/>
      <c r="O41" s="10"/>
      <c r="P41" s="10"/>
      <c r="Q41" s="10"/>
      <c r="R41" s="9"/>
      <c r="S41" s="8"/>
      <c r="T41" s="10"/>
      <c r="U41" s="10"/>
      <c r="V41" s="10"/>
      <c r="W41" s="9"/>
      <c r="X41" s="8"/>
      <c r="Y41" s="10"/>
      <c r="Z41" s="18"/>
      <c r="AA41" s="18"/>
      <c r="AB41" s="19"/>
      <c r="AC41" s="84">
        <f t="shared" si="2"/>
        <v>0</v>
      </c>
      <c r="AD41" s="85">
        <f t="shared" si="3"/>
        <v>0</v>
      </c>
      <c r="AE41" s="86">
        <f t="shared" si="4"/>
        <v>0</v>
      </c>
      <c r="AF41" s="87">
        <f t="shared" si="5"/>
        <v>0</v>
      </c>
      <c r="AG41" s="3"/>
      <c r="AH41" s="83" t="str">
        <f t="shared" ca="1" si="6"/>
        <v/>
      </c>
    </row>
    <row r="42" spans="1:34" ht="20.100000000000001" customHeight="1" thickBot="1">
      <c r="A42" s="78">
        <v>35</v>
      </c>
      <c r="B42" s="5" t="s">
        <v>73</v>
      </c>
      <c r="C42" s="6" t="s">
        <v>78</v>
      </c>
      <c r="D42" s="11"/>
      <c r="E42" s="13"/>
      <c r="F42" s="13"/>
      <c r="G42" s="13"/>
      <c r="H42" s="12"/>
      <c r="I42" s="11"/>
      <c r="J42" s="13"/>
      <c r="K42" s="13"/>
      <c r="L42" s="13"/>
      <c r="M42" s="12"/>
      <c r="N42" s="11"/>
      <c r="O42" s="13"/>
      <c r="P42" s="13"/>
      <c r="Q42" s="13"/>
      <c r="R42" s="12"/>
      <c r="S42" s="11"/>
      <c r="T42" s="13"/>
      <c r="U42" s="13"/>
      <c r="V42" s="13"/>
      <c r="W42" s="12"/>
      <c r="X42" s="11"/>
      <c r="Y42" s="13"/>
      <c r="Z42" s="20"/>
      <c r="AA42" s="20"/>
      <c r="AB42" s="21"/>
      <c r="AC42" s="88">
        <f t="shared" si="2"/>
        <v>0</v>
      </c>
      <c r="AD42" s="89">
        <f t="shared" si="3"/>
        <v>0</v>
      </c>
      <c r="AE42" s="90">
        <f t="shared" si="4"/>
        <v>0</v>
      </c>
      <c r="AF42" s="91">
        <f t="shared" si="5"/>
        <v>0</v>
      </c>
      <c r="AG42" s="4"/>
      <c r="AH42" s="92" t="str">
        <f t="shared" ca="1" si="6"/>
        <v/>
      </c>
    </row>
    <row r="43" spans="1:34" ht="20.100000000000001" customHeight="1">
      <c r="B43" s="130" t="s">
        <v>9</v>
      </c>
      <c r="C43" s="131"/>
      <c r="D43" s="93">
        <f t="shared" ref="D43:AB43" si="7">COUNTIF(D8:D42,"X")</f>
        <v>0</v>
      </c>
      <c r="E43" s="94">
        <f t="shared" si="7"/>
        <v>0</v>
      </c>
      <c r="F43" s="94">
        <f t="shared" si="7"/>
        <v>0</v>
      </c>
      <c r="G43" s="94">
        <f t="shared" si="7"/>
        <v>0</v>
      </c>
      <c r="H43" s="95">
        <f t="shared" si="7"/>
        <v>0</v>
      </c>
      <c r="I43" s="93">
        <f t="shared" si="7"/>
        <v>0</v>
      </c>
      <c r="J43" s="94">
        <f t="shared" si="7"/>
        <v>2</v>
      </c>
      <c r="K43" s="94">
        <f t="shared" si="7"/>
        <v>2</v>
      </c>
      <c r="L43" s="94">
        <f t="shared" si="7"/>
        <v>2</v>
      </c>
      <c r="M43" s="95">
        <f t="shared" si="7"/>
        <v>1</v>
      </c>
      <c r="N43" s="93">
        <f t="shared" si="7"/>
        <v>1</v>
      </c>
      <c r="O43" s="94">
        <f t="shared" si="7"/>
        <v>2</v>
      </c>
      <c r="P43" s="94">
        <f t="shared" si="7"/>
        <v>2</v>
      </c>
      <c r="Q43" s="94">
        <f t="shared" si="7"/>
        <v>0</v>
      </c>
      <c r="R43" s="95">
        <f t="shared" si="7"/>
        <v>0</v>
      </c>
      <c r="S43" s="93">
        <f t="shared" si="7"/>
        <v>1</v>
      </c>
      <c r="T43" s="94">
        <f t="shared" si="7"/>
        <v>1</v>
      </c>
      <c r="U43" s="94">
        <f t="shared" si="7"/>
        <v>1</v>
      </c>
      <c r="V43" s="94">
        <f t="shared" si="7"/>
        <v>1</v>
      </c>
      <c r="W43" s="95">
        <f t="shared" si="7"/>
        <v>0</v>
      </c>
      <c r="X43" s="93">
        <f t="shared" si="7"/>
        <v>0</v>
      </c>
      <c r="Y43" s="94">
        <f t="shared" si="7"/>
        <v>0</v>
      </c>
      <c r="Z43" s="94">
        <f t="shared" si="7"/>
        <v>0</v>
      </c>
      <c r="AA43" s="94">
        <f t="shared" si="7"/>
        <v>0</v>
      </c>
      <c r="AB43" s="95">
        <f t="shared" si="7"/>
        <v>0</v>
      </c>
      <c r="AC43" s="112"/>
      <c r="AD43" s="113"/>
      <c r="AE43" s="113"/>
      <c r="AF43" s="113"/>
      <c r="AG43" s="114"/>
      <c r="AH43" s="115"/>
    </row>
    <row r="44" spans="1:34" ht="20.100000000000001" customHeight="1">
      <c r="B44" s="120" t="s">
        <v>4</v>
      </c>
      <c r="C44" s="121"/>
      <c r="D44" s="96">
        <f t="shared" ref="D44:AB44" si="8">COUNTIF(D8:D42,"e")</f>
        <v>0</v>
      </c>
      <c r="E44" s="97">
        <f t="shared" si="8"/>
        <v>0</v>
      </c>
      <c r="F44" s="97">
        <f t="shared" si="8"/>
        <v>0</v>
      </c>
      <c r="G44" s="97">
        <f t="shared" si="8"/>
        <v>0</v>
      </c>
      <c r="H44" s="98">
        <f t="shared" si="8"/>
        <v>0</v>
      </c>
      <c r="I44" s="96">
        <f t="shared" si="8"/>
        <v>0</v>
      </c>
      <c r="J44" s="97">
        <f t="shared" si="8"/>
        <v>0</v>
      </c>
      <c r="K44" s="97">
        <f t="shared" si="8"/>
        <v>0</v>
      </c>
      <c r="L44" s="97">
        <f t="shared" si="8"/>
        <v>0</v>
      </c>
      <c r="M44" s="98">
        <f t="shared" si="8"/>
        <v>0</v>
      </c>
      <c r="N44" s="96">
        <f t="shared" si="8"/>
        <v>0</v>
      </c>
      <c r="O44" s="97">
        <f t="shared" si="8"/>
        <v>1</v>
      </c>
      <c r="P44" s="97">
        <f t="shared" si="8"/>
        <v>1</v>
      </c>
      <c r="Q44" s="97">
        <f t="shared" si="8"/>
        <v>1</v>
      </c>
      <c r="R44" s="98">
        <f t="shared" si="8"/>
        <v>0</v>
      </c>
      <c r="S44" s="96">
        <f t="shared" si="8"/>
        <v>0</v>
      </c>
      <c r="T44" s="97">
        <f t="shared" si="8"/>
        <v>0</v>
      </c>
      <c r="U44" s="97">
        <f t="shared" si="8"/>
        <v>0</v>
      </c>
      <c r="V44" s="97">
        <f t="shared" si="8"/>
        <v>0</v>
      </c>
      <c r="W44" s="98">
        <f t="shared" si="8"/>
        <v>0</v>
      </c>
      <c r="X44" s="96">
        <f t="shared" si="8"/>
        <v>0</v>
      </c>
      <c r="Y44" s="97">
        <f t="shared" si="8"/>
        <v>0</v>
      </c>
      <c r="Z44" s="97">
        <f t="shared" si="8"/>
        <v>0</v>
      </c>
      <c r="AA44" s="97">
        <f t="shared" si="8"/>
        <v>0</v>
      </c>
      <c r="AB44" s="98">
        <f t="shared" si="8"/>
        <v>0</v>
      </c>
      <c r="AC44" s="116"/>
      <c r="AD44" s="114"/>
      <c r="AE44" s="114"/>
      <c r="AF44" s="114"/>
      <c r="AG44" s="114"/>
      <c r="AH44" s="115"/>
    </row>
    <row r="45" spans="1:34" ht="20.100000000000001" customHeight="1">
      <c r="B45" s="122" t="s">
        <v>10</v>
      </c>
      <c r="C45" s="123"/>
      <c r="D45" s="99">
        <f t="shared" ref="D45:AB45" si="9">COUNTIF(D8:D42,"k")</f>
        <v>0</v>
      </c>
      <c r="E45" s="100">
        <f t="shared" si="9"/>
        <v>0</v>
      </c>
      <c r="F45" s="100">
        <f t="shared" si="9"/>
        <v>0</v>
      </c>
      <c r="G45" s="100">
        <f t="shared" si="9"/>
        <v>0</v>
      </c>
      <c r="H45" s="101">
        <f t="shared" si="9"/>
        <v>0</v>
      </c>
      <c r="I45" s="99">
        <f t="shared" si="9"/>
        <v>0</v>
      </c>
      <c r="J45" s="100">
        <f t="shared" si="9"/>
        <v>0</v>
      </c>
      <c r="K45" s="100">
        <f t="shared" si="9"/>
        <v>0</v>
      </c>
      <c r="L45" s="100">
        <f t="shared" si="9"/>
        <v>0</v>
      </c>
      <c r="M45" s="101">
        <f t="shared" si="9"/>
        <v>1</v>
      </c>
      <c r="N45" s="99">
        <f t="shared" si="9"/>
        <v>1</v>
      </c>
      <c r="O45" s="100">
        <f t="shared" si="9"/>
        <v>0</v>
      </c>
      <c r="P45" s="100">
        <f t="shared" si="9"/>
        <v>0</v>
      </c>
      <c r="Q45" s="100">
        <f t="shared" si="9"/>
        <v>1</v>
      </c>
      <c r="R45" s="101">
        <f t="shared" si="9"/>
        <v>0</v>
      </c>
      <c r="S45" s="99">
        <f t="shared" si="9"/>
        <v>1</v>
      </c>
      <c r="T45" s="100">
        <f t="shared" si="9"/>
        <v>1</v>
      </c>
      <c r="U45" s="100">
        <f t="shared" si="9"/>
        <v>1</v>
      </c>
      <c r="V45" s="100">
        <f t="shared" si="9"/>
        <v>1</v>
      </c>
      <c r="W45" s="101">
        <f t="shared" si="9"/>
        <v>1</v>
      </c>
      <c r="X45" s="99">
        <f t="shared" si="9"/>
        <v>0</v>
      </c>
      <c r="Y45" s="100">
        <f t="shared" si="9"/>
        <v>0</v>
      </c>
      <c r="Z45" s="100">
        <f t="shared" si="9"/>
        <v>1</v>
      </c>
      <c r="AA45" s="100">
        <f t="shared" si="9"/>
        <v>1</v>
      </c>
      <c r="AB45" s="101">
        <f t="shared" si="9"/>
        <v>1</v>
      </c>
      <c r="AC45" s="116"/>
      <c r="AD45" s="114"/>
      <c r="AE45" s="114"/>
      <c r="AF45" s="114"/>
      <c r="AG45" s="114"/>
      <c r="AH45" s="115"/>
    </row>
    <row r="46" spans="1:34" ht="20.100000000000001" customHeight="1" thickBot="1">
      <c r="B46" s="124" t="s">
        <v>5</v>
      </c>
      <c r="C46" s="125"/>
      <c r="D46" s="102">
        <f t="shared" ref="D46:AB46" si="10">COUNTIF(D8:D42,"u")</f>
        <v>0</v>
      </c>
      <c r="E46" s="103">
        <f t="shared" si="10"/>
        <v>0</v>
      </c>
      <c r="F46" s="103">
        <f t="shared" si="10"/>
        <v>0</v>
      </c>
      <c r="G46" s="103">
        <f t="shared" si="10"/>
        <v>0</v>
      </c>
      <c r="H46" s="104">
        <f t="shared" si="10"/>
        <v>0</v>
      </c>
      <c r="I46" s="102">
        <f t="shared" si="10"/>
        <v>0</v>
      </c>
      <c r="J46" s="103">
        <f t="shared" si="10"/>
        <v>0</v>
      </c>
      <c r="K46" s="103">
        <f t="shared" si="10"/>
        <v>0</v>
      </c>
      <c r="L46" s="103">
        <f t="shared" si="10"/>
        <v>0</v>
      </c>
      <c r="M46" s="104">
        <f t="shared" si="10"/>
        <v>0</v>
      </c>
      <c r="N46" s="102">
        <f t="shared" si="10"/>
        <v>0</v>
      </c>
      <c r="O46" s="103">
        <f t="shared" si="10"/>
        <v>0</v>
      </c>
      <c r="P46" s="103">
        <f t="shared" si="10"/>
        <v>0</v>
      </c>
      <c r="Q46" s="103">
        <f t="shared" si="10"/>
        <v>0</v>
      </c>
      <c r="R46" s="104">
        <f t="shared" si="10"/>
        <v>0</v>
      </c>
      <c r="S46" s="102">
        <f t="shared" si="10"/>
        <v>0</v>
      </c>
      <c r="T46" s="103">
        <f t="shared" si="10"/>
        <v>0</v>
      </c>
      <c r="U46" s="103">
        <f t="shared" si="10"/>
        <v>0</v>
      </c>
      <c r="V46" s="103">
        <f t="shared" si="10"/>
        <v>0</v>
      </c>
      <c r="W46" s="104">
        <f t="shared" si="10"/>
        <v>1</v>
      </c>
      <c r="X46" s="102">
        <f t="shared" si="10"/>
        <v>1</v>
      </c>
      <c r="Y46" s="103">
        <f t="shared" si="10"/>
        <v>1</v>
      </c>
      <c r="Z46" s="103">
        <f t="shared" si="10"/>
        <v>0</v>
      </c>
      <c r="AA46" s="103">
        <f t="shared" si="10"/>
        <v>0</v>
      </c>
      <c r="AB46" s="104">
        <f t="shared" si="10"/>
        <v>0</v>
      </c>
      <c r="AC46" s="117"/>
      <c r="AD46" s="118"/>
      <c r="AE46" s="118"/>
      <c r="AF46" s="118"/>
      <c r="AG46" s="118"/>
      <c r="AH46" s="119"/>
    </row>
  </sheetData>
  <sheetProtection algorithmName="SHA-512" hashValue="olUltbrIDHgUXK462RltU6EDF+5hxA0vjEybWFWS2p9Zv32mIlSOwfB6+1ZIuZZto71wLzh7TbCRr98uwRmuYA==" saltValue="MGDR1DI5Lg7YpNWgUn/Cig==" spinCount="100000" sheet="1" objects="1" scenarios="1"/>
  <mergeCells count="21">
    <mergeCell ref="AC1:AH1"/>
    <mergeCell ref="D1:AB1"/>
    <mergeCell ref="AH4:AH7"/>
    <mergeCell ref="AD3:AH3"/>
    <mergeCell ref="B3:C3"/>
    <mergeCell ref="AC43:AH46"/>
    <mergeCell ref="B44:C44"/>
    <mergeCell ref="B45:C45"/>
    <mergeCell ref="B46:C46"/>
    <mergeCell ref="D5:H5"/>
    <mergeCell ref="I5:M5"/>
    <mergeCell ref="N5:R5"/>
    <mergeCell ref="S5:W5"/>
    <mergeCell ref="X5:AB5"/>
    <mergeCell ref="B43:C43"/>
    <mergeCell ref="AC4:AC7"/>
    <mergeCell ref="AD4:AD7"/>
    <mergeCell ref="AE4:AE7"/>
    <mergeCell ref="AF4:AF7"/>
    <mergeCell ref="AG4:AG7"/>
    <mergeCell ref="B5:C5"/>
  </mergeCells>
  <phoneticPr fontId="17" type="noConversion"/>
  <conditionalFormatting sqref="B8:C42 AG8:AH42">
    <cfRule type="expression" dxfId="28" priority="67">
      <formula>IF($AG8="",0,AND(DAY(TODAY())=DAY($AG8),MONTH(TODAY())=MONTH($AG8)))</formula>
    </cfRule>
    <cfRule type="expression" dxfId="27" priority="87">
      <formula>IF($AG8="",0,MONTH($AG8)=MONTH($AC$1))</formula>
    </cfRule>
  </conditionalFormatting>
  <conditionalFormatting sqref="B8:AB42 AG8:AH42">
    <cfRule type="expression" dxfId="26" priority="133">
      <formula>MOD(ROW(),2)=0</formula>
    </cfRule>
  </conditionalFormatting>
  <conditionalFormatting sqref="D6:AB7">
    <cfRule type="expression" dxfId="25" priority="112">
      <formula>D$3:AB$3="x"</formula>
    </cfRule>
  </conditionalFormatting>
  <conditionalFormatting sqref="D8:AB42">
    <cfRule type="cellIs" dxfId="23" priority="108" operator="equal">
      <formula>"k"</formula>
    </cfRule>
    <cfRule type="cellIs" dxfId="22" priority="109" operator="equal">
      <formula>"u"</formula>
    </cfRule>
    <cfRule type="cellIs" dxfId="21" priority="110" operator="equal">
      <formula>"e"</formula>
    </cfRule>
    <cfRule type="cellIs" dxfId="20" priority="111" operator="equal">
      <formula>"x"</formula>
    </cfRule>
  </conditionalFormatting>
  <pageMargins left="0.61" right="0.17" top="0.63" bottom="0.27" header="0.23" footer="0.17"/>
  <pageSetup paperSize="9" scale="54"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BDD42FF0-C470-4897-8B3E-10A236D33FF0}">
            <xm:f>MATCH(D$7,Feiertage!$C:$C,0)&gt;0</xm:f>
            <x14:dxf>
              <font>
                <b/>
                <i val="0"/>
              </font>
              <fill>
                <patternFill patternType="lightDown">
                  <fgColor theme="0"/>
                  <bgColor rgb="FFFFB7B7"/>
                </patternFill>
              </fill>
            </x14:dxf>
          </x14:cfRule>
          <xm:sqref>D6:AB42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AA189-F37A-46CC-A164-E96CA0848BBE}">
  <sheetPr>
    <tabColor theme="8" tint="0.39997558519241921"/>
    <pageSetUpPr fitToPage="1"/>
  </sheetPr>
  <dimension ref="A1:AJ46"/>
  <sheetViews>
    <sheetView showGridLines="0" zoomScale="90" zoomScaleNormal="90" workbookViewId="0">
      <pane xSplit="1" ySplit="7" topLeftCell="B8" activePane="bottomRight" state="frozen"/>
      <selection activeCell="I22" sqref="I22"/>
      <selection pane="topRight" activeCell="I22" sqref="I22"/>
      <selection pane="bottomLeft" activeCell="I22" sqref="I22"/>
      <selection pane="bottomRight" activeCell="D1" sqref="D1:AB1"/>
    </sheetView>
  </sheetViews>
  <sheetFormatPr baseColWidth="10" defaultColWidth="11.42578125" defaultRowHeight="14.25"/>
  <cols>
    <col min="1" max="1" width="4.28515625" style="64" bestFit="1" customWidth="1"/>
    <col min="2" max="3" width="15.7109375" style="64" customWidth="1"/>
    <col min="4" max="4" width="5.28515625" style="64" hidden="1" customWidth="1"/>
    <col min="5" max="26" width="5.28515625" style="64" customWidth="1"/>
    <col min="27" max="28" width="5.28515625" style="64" hidden="1" customWidth="1"/>
    <col min="29" max="32" width="6.7109375" style="64" customWidth="1"/>
    <col min="33" max="33" width="12.140625" style="64" bestFit="1" customWidth="1"/>
    <col min="34" max="34" width="5.5703125" style="64" customWidth="1"/>
    <col min="35" max="35" width="14.28515625" style="1" bestFit="1" customWidth="1"/>
    <col min="36" max="36" width="14.28515625" style="1" customWidth="1"/>
    <col min="37" max="38" width="11.42578125" style="1" customWidth="1"/>
    <col min="39" max="16384" width="11.42578125" style="1"/>
  </cols>
  <sheetData>
    <row r="1" spans="1:36" ht="42.75" customHeight="1">
      <c r="A1" s="107"/>
      <c r="B1" s="63"/>
      <c r="C1" s="63"/>
      <c r="D1" s="150" t="str">
        <f>'Aug 26'!$D$1</f>
        <v>Anwesenheitsliste Klasse 1a</v>
      </c>
      <c r="E1" s="150"/>
      <c r="F1" s="150"/>
      <c r="G1" s="150"/>
      <c r="H1" s="150"/>
      <c r="I1" s="150"/>
      <c r="J1" s="150"/>
      <c r="K1" s="150"/>
      <c r="L1" s="150"/>
      <c r="M1" s="150"/>
      <c r="N1" s="150"/>
      <c r="O1" s="150"/>
      <c r="P1" s="150"/>
      <c r="Q1" s="150"/>
      <c r="R1" s="150"/>
      <c r="S1" s="150"/>
      <c r="T1" s="150"/>
      <c r="U1" s="150"/>
      <c r="V1" s="150"/>
      <c r="W1" s="150"/>
      <c r="X1" s="150"/>
      <c r="Y1" s="150"/>
      <c r="Z1" s="150"/>
      <c r="AA1" s="150"/>
      <c r="AB1" s="150"/>
      <c r="AC1" s="149">
        <f>DATE(Feiertage!$O$1,9,1)</f>
        <v>46266</v>
      </c>
      <c r="AD1" s="149"/>
      <c r="AE1" s="149"/>
      <c r="AF1" s="149"/>
      <c r="AG1" s="149"/>
      <c r="AH1" s="149"/>
      <c r="AI1" s="2"/>
      <c r="AJ1" s="2"/>
    </row>
    <row r="2" spans="1:36" ht="14.25" customHeight="1" thickBot="1">
      <c r="B2" s="65"/>
    </row>
    <row r="3" spans="1:36" ht="25.5" customHeight="1" thickBot="1">
      <c r="B3" s="147" t="s">
        <v>141</v>
      </c>
      <c r="C3" s="147"/>
      <c r="D3" s="14"/>
      <c r="E3" s="15"/>
      <c r="F3" s="15"/>
      <c r="G3" s="15"/>
      <c r="H3" s="15"/>
      <c r="I3" s="15"/>
      <c r="J3" s="15"/>
      <c r="K3" s="15"/>
      <c r="L3" s="15"/>
      <c r="M3" s="15"/>
      <c r="N3" s="15"/>
      <c r="O3" s="15"/>
      <c r="P3" s="15"/>
      <c r="Q3" s="15"/>
      <c r="R3" s="15"/>
      <c r="S3" s="15"/>
      <c r="T3" s="15"/>
      <c r="U3" s="15"/>
      <c r="V3" s="15"/>
      <c r="W3" s="15"/>
      <c r="X3" s="15"/>
      <c r="Y3" s="15"/>
      <c r="Z3" s="15"/>
      <c r="AA3" s="15"/>
      <c r="AB3" s="22"/>
      <c r="AC3" s="66">
        <f>COUNTIF(D3:AB3,"X")</f>
        <v>0</v>
      </c>
      <c r="AD3" s="154" t="s">
        <v>13</v>
      </c>
      <c r="AE3" s="154"/>
      <c r="AF3" s="154"/>
      <c r="AG3" s="154"/>
      <c r="AH3" s="155"/>
    </row>
    <row r="4" spans="1:36" ht="11.25" customHeight="1" thickBot="1">
      <c r="D4" s="67"/>
      <c r="AB4" s="67"/>
      <c r="AC4" s="132" t="s">
        <v>6</v>
      </c>
      <c r="AD4" s="135" t="s">
        <v>7</v>
      </c>
      <c r="AE4" s="138" t="s">
        <v>8</v>
      </c>
      <c r="AF4" s="141" t="s">
        <v>3</v>
      </c>
      <c r="AG4" s="144" t="s">
        <v>11</v>
      </c>
      <c r="AH4" s="151" t="s">
        <v>12</v>
      </c>
    </row>
    <row r="5" spans="1:36" ht="27" customHeight="1" thickBot="1">
      <c r="B5" s="147" t="s">
        <v>2</v>
      </c>
      <c r="C5" s="147"/>
      <c r="D5" s="162">
        <v>36</v>
      </c>
      <c r="E5" s="127"/>
      <c r="F5" s="127"/>
      <c r="G5" s="127"/>
      <c r="H5" s="128"/>
      <c r="I5" s="126">
        <f>D5+1</f>
        <v>37</v>
      </c>
      <c r="J5" s="127"/>
      <c r="K5" s="127"/>
      <c r="L5" s="127"/>
      <c r="M5" s="128"/>
      <c r="N5" s="126">
        <f>I5+1</f>
        <v>38</v>
      </c>
      <c r="O5" s="127"/>
      <c r="P5" s="127"/>
      <c r="Q5" s="127"/>
      <c r="R5" s="128"/>
      <c r="S5" s="126">
        <f>N5+1</f>
        <v>39</v>
      </c>
      <c r="T5" s="127"/>
      <c r="U5" s="127"/>
      <c r="V5" s="127"/>
      <c r="W5" s="128"/>
      <c r="X5" s="126">
        <f>S5+1</f>
        <v>40</v>
      </c>
      <c r="Y5" s="127"/>
      <c r="Z5" s="127"/>
      <c r="AA5" s="127"/>
      <c r="AB5" s="129"/>
      <c r="AC5" s="133"/>
      <c r="AD5" s="136"/>
      <c r="AE5" s="139"/>
      <c r="AF5" s="142"/>
      <c r="AG5" s="145"/>
      <c r="AH5" s="152"/>
    </row>
    <row r="6" spans="1:36" ht="30" customHeight="1" thickBot="1">
      <c r="B6" s="68"/>
      <c r="C6" s="68"/>
      <c r="D6" s="69">
        <f>D7</f>
        <v>46265</v>
      </c>
      <c r="E6" s="70">
        <f>E7</f>
        <v>46266</v>
      </c>
      <c r="F6" s="70">
        <f t="shared" ref="F6:AB6" si="0">F7</f>
        <v>46267</v>
      </c>
      <c r="G6" s="70">
        <f t="shared" si="0"/>
        <v>46268</v>
      </c>
      <c r="H6" s="71">
        <f t="shared" si="0"/>
        <v>46269</v>
      </c>
      <c r="I6" s="69">
        <f>I7</f>
        <v>46272</v>
      </c>
      <c r="J6" s="70">
        <f t="shared" si="0"/>
        <v>46273</v>
      </c>
      <c r="K6" s="70">
        <f t="shared" si="0"/>
        <v>46274</v>
      </c>
      <c r="L6" s="70">
        <f t="shared" si="0"/>
        <v>46275</v>
      </c>
      <c r="M6" s="71">
        <f t="shared" si="0"/>
        <v>46276</v>
      </c>
      <c r="N6" s="69">
        <f t="shared" si="0"/>
        <v>46279</v>
      </c>
      <c r="O6" s="70">
        <f t="shared" si="0"/>
        <v>46280</v>
      </c>
      <c r="P6" s="70">
        <f t="shared" si="0"/>
        <v>46281</v>
      </c>
      <c r="Q6" s="70">
        <f t="shared" si="0"/>
        <v>46282</v>
      </c>
      <c r="R6" s="71">
        <f t="shared" si="0"/>
        <v>46283</v>
      </c>
      <c r="S6" s="69">
        <f t="shared" si="0"/>
        <v>46286</v>
      </c>
      <c r="T6" s="70">
        <f t="shared" si="0"/>
        <v>46287</v>
      </c>
      <c r="U6" s="70">
        <f t="shared" si="0"/>
        <v>46288</v>
      </c>
      <c r="V6" s="70">
        <f t="shared" si="0"/>
        <v>46289</v>
      </c>
      <c r="W6" s="71">
        <f t="shared" si="0"/>
        <v>46290</v>
      </c>
      <c r="X6" s="69">
        <f t="shared" si="0"/>
        <v>46293</v>
      </c>
      <c r="Y6" s="70">
        <f t="shared" si="0"/>
        <v>46294</v>
      </c>
      <c r="Z6" s="70">
        <f t="shared" si="0"/>
        <v>46295</v>
      </c>
      <c r="AA6" s="70">
        <f t="shared" si="0"/>
        <v>46296</v>
      </c>
      <c r="AB6" s="72">
        <f t="shared" si="0"/>
        <v>46297</v>
      </c>
      <c r="AC6" s="133"/>
      <c r="AD6" s="136"/>
      <c r="AE6" s="139"/>
      <c r="AF6" s="142"/>
      <c r="AG6" s="145"/>
      <c r="AH6" s="152"/>
    </row>
    <row r="7" spans="1:36" ht="30" customHeight="1" thickBot="1">
      <c r="B7" s="73" t="s">
        <v>0</v>
      </c>
      <c r="C7" s="73" t="s">
        <v>1</v>
      </c>
      <c r="D7" s="74">
        <f>DATE(Feiertage!$O$1,1,1)+(D5-IF(WEEKDAY(DATE(Feiertage!$O$1,1,1),2)&gt;4,0,1))*7+1-1+1-WEEKDAY(DATE(Feiertage!$O$1,1,1)+(D5-IF(WEEKDAY(DATE(Feiertage!$O$1,1,1),2)&gt;4,0,1))*7,2)</f>
        <v>46265</v>
      </c>
      <c r="E7" s="75">
        <f>D7+1</f>
        <v>46266</v>
      </c>
      <c r="F7" s="75">
        <f t="shared" ref="F7:V7" si="1">E7+1</f>
        <v>46267</v>
      </c>
      <c r="G7" s="75">
        <f t="shared" si="1"/>
        <v>46268</v>
      </c>
      <c r="H7" s="76">
        <f t="shared" si="1"/>
        <v>46269</v>
      </c>
      <c r="I7" s="74">
        <f>DATE(Feiertage!$O$1,1,1)+(I5-IF(WEEKDAY(DATE(Feiertage!$O$1,1,1),2)&gt;4,0,1))*7+1-1+1-WEEKDAY(DATE(Feiertage!$O$1,1,1)+(I5-IF(WEEKDAY(DATE(Feiertage!$O$1,1,1),2)&gt;4,0,1))*7,2)</f>
        <v>46272</v>
      </c>
      <c r="J7" s="75">
        <f t="shared" si="1"/>
        <v>46273</v>
      </c>
      <c r="K7" s="75">
        <f t="shared" si="1"/>
        <v>46274</v>
      </c>
      <c r="L7" s="75">
        <f t="shared" si="1"/>
        <v>46275</v>
      </c>
      <c r="M7" s="76">
        <f t="shared" si="1"/>
        <v>46276</v>
      </c>
      <c r="N7" s="74">
        <f>DATE(Feiertage!$O$1,1,1)+(N5-IF(WEEKDAY(DATE(Feiertage!$O$1,1,1),2)&gt;4,0,1))*7+1-1+1-WEEKDAY(DATE(Feiertage!$O$1,1,1)+(N5-IF(WEEKDAY(DATE(Feiertage!$O$1,1,1),2)&gt;4,0,1))*7,2)</f>
        <v>46279</v>
      </c>
      <c r="O7" s="75">
        <f t="shared" si="1"/>
        <v>46280</v>
      </c>
      <c r="P7" s="75">
        <f t="shared" si="1"/>
        <v>46281</v>
      </c>
      <c r="Q7" s="75">
        <f t="shared" si="1"/>
        <v>46282</v>
      </c>
      <c r="R7" s="76">
        <f t="shared" si="1"/>
        <v>46283</v>
      </c>
      <c r="S7" s="74">
        <f>DATE(Feiertage!$O$1,1,1)+(S5-IF(WEEKDAY(DATE(Feiertage!$O$1,1,1),2)&gt;4,0,1))*7+1-1+1-WEEKDAY(DATE(Feiertage!$O$1,1,1)+(S5-IF(WEEKDAY(DATE(Feiertage!$O$1,1,1),2)&gt;4,0,1))*7,2)</f>
        <v>46286</v>
      </c>
      <c r="T7" s="75">
        <f t="shared" si="1"/>
        <v>46287</v>
      </c>
      <c r="U7" s="75">
        <f t="shared" si="1"/>
        <v>46288</v>
      </c>
      <c r="V7" s="75">
        <f t="shared" si="1"/>
        <v>46289</v>
      </c>
      <c r="W7" s="76">
        <f>V7+1</f>
        <v>46290</v>
      </c>
      <c r="X7" s="74">
        <f>DATE(Feiertage!$O$1,1,1)+(X5-IF(WEEKDAY(DATE(Feiertage!$O$1,1,1),2)&gt;4,0,1))*7+1-1+1-WEEKDAY(DATE(Feiertage!$O$1,1,1)+(X5-IF(WEEKDAY(DATE(Feiertage!$O$1,1,1),2)&gt;4,0,1))*7,2)</f>
        <v>46293</v>
      </c>
      <c r="Y7" s="75">
        <f>X7+1</f>
        <v>46294</v>
      </c>
      <c r="Z7" s="75">
        <f>Y7+1</f>
        <v>46295</v>
      </c>
      <c r="AA7" s="75">
        <f>Z7+1</f>
        <v>46296</v>
      </c>
      <c r="AB7" s="77">
        <f>AA7+1</f>
        <v>46297</v>
      </c>
      <c r="AC7" s="134"/>
      <c r="AD7" s="137"/>
      <c r="AE7" s="140"/>
      <c r="AF7" s="143"/>
      <c r="AG7" s="146"/>
      <c r="AH7" s="153"/>
    </row>
    <row r="8" spans="1:36" ht="20.100000000000001" customHeight="1" thickTop="1">
      <c r="A8" s="78">
        <v>1</v>
      </c>
      <c r="B8" s="5" t="str">
        <f>IF('Aug 26'!B8="","",'Aug 26'!B8)</f>
        <v>Schmidt</v>
      </c>
      <c r="C8" s="6" t="str">
        <f>IF('Aug 26'!C8="","",'Aug 26'!C8)</f>
        <v>Julia</v>
      </c>
      <c r="D8" s="5"/>
      <c r="E8" s="7"/>
      <c r="F8" s="7"/>
      <c r="G8" s="7"/>
      <c r="H8" s="6"/>
      <c r="I8" s="5"/>
      <c r="J8" s="7"/>
      <c r="K8" s="7"/>
      <c r="L8" s="7"/>
      <c r="M8" s="6"/>
      <c r="N8" s="5"/>
      <c r="O8" s="7"/>
      <c r="P8" s="7"/>
      <c r="Q8" s="7"/>
      <c r="R8" s="6"/>
      <c r="S8" s="5"/>
      <c r="T8" s="7"/>
      <c r="U8" s="7"/>
      <c r="V8" s="7"/>
      <c r="W8" s="6"/>
      <c r="X8" s="5"/>
      <c r="Y8" s="7"/>
      <c r="Z8" s="16"/>
      <c r="AA8" s="16"/>
      <c r="AB8" s="17"/>
      <c r="AC8" s="79">
        <f t="shared" ref="AC8:AC42" si="2">COUNTIF(D8:AB8,"X")</f>
        <v>0</v>
      </c>
      <c r="AD8" s="80">
        <f t="shared" ref="AD8:AD42" si="3">COUNTIF(D8:AB8,"e")</f>
        <v>0</v>
      </c>
      <c r="AE8" s="81">
        <f t="shared" ref="AE8:AE42" si="4">COUNTIF(D8:AB8,"k")</f>
        <v>0</v>
      </c>
      <c r="AF8" s="82">
        <f t="shared" ref="AF8:AF42" si="5">COUNTIF(D8:AB8,"u")</f>
        <v>0</v>
      </c>
      <c r="AG8" s="3">
        <f>IF('Aug 26'!AG8="","",'Aug 26'!AG8)</f>
        <v>42970</v>
      </c>
      <c r="AH8" s="83">
        <f ca="1">IF(AG8="","",DATEDIF(AG8,TODAY(),"Y"))</f>
        <v>9</v>
      </c>
    </row>
    <row r="9" spans="1:36" ht="20.100000000000001" customHeight="1">
      <c r="A9" s="78">
        <v>2</v>
      </c>
      <c r="B9" s="5" t="str">
        <f>IF('Aug 26'!B9="","",'Aug 26'!B9)</f>
        <v>Muster</v>
      </c>
      <c r="C9" s="6" t="str">
        <f>IF('Aug 26'!C9="","",'Aug 26'!C9)</f>
        <v>Markus</v>
      </c>
      <c r="D9" s="8"/>
      <c r="E9" s="10"/>
      <c r="F9" s="10"/>
      <c r="G9" s="10"/>
      <c r="H9" s="9"/>
      <c r="I9" s="8"/>
      <c r="J9" s="10"/>
      <c r="K9" s="10"/>
      <c r="L9" s="10"/>
      <c r="M9" s="9"/>
      <c r="N9" s="8"/>
      <c r="O9" s="10"/>
      <c r="P9" s="10"/>
      <c r="Q9" s="10"/>
      <c r="R9" s="9"/>
      <c r="S9" s="8"/>
      <c r="T9" s="10"/>
      <c r="U9" s="10"/>
      <c r="V9" s="10"/>
      <c r="W9" s="9"/>
      <c r="X9" s="8"/>
      <c r="Y9" s="10"/>
      <c r="Z9" s="18"/>
      <c r="AA9" s="18"/>
      <c r="AB9" s="19"/>
      <c r="AC9" s="84">
        <f t="shared" si="2"/>
        <v>0</v>
      </c>
      <c r="AD9" s="85">
        <f t="shared" si="3"/>
        <v>0</v>
      </c>
      <c r="AE9" s="86">
        <f t="shared" si="4"/>
        <v>0</v>
      </c>
      <c r="AF9" s="87">
        <f t="shared" si="5"/>
        <v>0</v>
      </c>
      <c r="AG9" s="3">
        <f>IF('Aug 26'!AG9="","",'Aug 26'!AG9)</f>
        <v>41958</v>
      </c>
      <c r="AH9" s="83">
        <f t="shared" ref="AH9:AH42" ca="1" si="6">IF(AG9="","",DATEDIF(AG9,TODAY(),"Y"))</f>
        <v>11</v>
      </c>
    </row>
    <row r="10" spans="1:36" ht="20.100000000000001" customHeight="1">
      <c r="A10" s="78">
        <v>3</v>
      </c>
      <c r="B10" s="5" t="str">
        <f>IF('Aug 26'!B10="","",'Aug 26'!B10)</f>
        <v>Name 3</v>
      </c>
      <c r="C10" s="6" t="str">
        <f>IF('Aug 26'!C10="","",'Aug 26'!C10)</f>
        <v>Vorname 3</v>
      </c>
      <c r="D10" s="8"/>
      <c r="E10" s="10"/>
      <c r="F10" s="10"/>
      <c r="G10" s="10"/>
      <c r="H10" s="9"/>
      <c r="I10" s="8"/>
      <c r="J10" s="10"/>
      <c r="K10" s="10"/>
      <c r="L10" s="10"/>
      <c r="M10" s="9"/>
      <c r="N10" s="8"/>
      <c r="O10" s="10"/>
      <c r="P10" s="10"/>
      <c r="Q10" s="10"/>
      <c r="R10" s="9"/>
      <c r="S10" s="8"/>
      <c r="T10" s="10"/>
      <c r="U10" s="10"/>
      <c r="V10" s="10"/>
      <c r="W10" s="9"/>
      <c r="X10" s="8"/>
      <c r="Y10" s="10"/>
      <c r="Z10" s="18"/>
      <c r="AA10" s="18"/>
      <c r="AB10" s="19"/>
      <c r="AC10" s="84">
        <f t="shared" si="2"/>
        <v>0</v>
      </c>
      <c r="AD10" s="85">
        <f t="shared" si="3"/>
        <v>0</v>
      </c>
      <c r="AE10" s="86">
        <f t="shared" si="4"/>
        <v>0</v>
      </c>
      <c r="AF10" s="87">
        <f t="shared" si="5"/>
        <v>0</v>
      </c>
      <c r="AG10" s="3">
        <f>IF('Aug 26'!AG10="","",'Aug 26'!AG10)</f>
        <v>42590</v>
      </c>
      <c r="AH10" s="83">
        <f t="shared" ca="1" si="6"/>
        <v>10</v>
      </c>
    </row>
    <row r="11" spans="1:36" ht="20.100000000000001" customHeight="1">
      <c r="A11" s="78">
        <v>4</v>
      </c>
      <c r="B11" s="5" t="str">
        <f>IF('Aug 26'!B11="","",'Aug 26'!B11)</f>
        <v>Name 4</v>
      </c>
      <c r="C11" s="6" t="str">
        <f>IF('Aug 26'!C11="","",'Aug 26'!C11)</f>
        <v>Vorname 4</v>
      </c>
      <c r="D11" s="8"/>
      <c r="E11" s="10"/>
      <c r="F11" s="10"/>
      <c r="G11" s="10"/>
      <c r="H11" s="9"/>
      <c r="I11" s="8"/>
      <c r="J11" s="10"/>
      <c r="K11" s="10"/>
      <c r="L11" s="10"/>
      <c r="M11" s="9"/>
      <c r="N11" s="8"/>
      <c r="O11" s="10"/>
      <c r="P11" s="10"/>
      <c r="Q11" s="10"/>
      <c r="R11" s="9"/>
      <c r="S11" s="8"/>
      <c r="T11" s="10"/>
      <c r="U11" s="10"/>
      <c r="V11" s="10"/>
      <c r="W11" s="9"/>
      <c r="X11" s="8"/>
      <c r="Y11" s="10"/>
      <c r="Z11" s="18"/>
      <c r="AA11" s="18"/>
      <c r="AB11" s="19"/>
      <c r="AC11" s="84">
        <f t="shared" si="2"/>
        <v>0</v>
      </c>
      <c r="AD11" s="85">
        <f t="shared" si="3"/>
        <v>0</v>
      </c>
      <c r="AE11" s="86">
        <f t="shared" si="4"/>
        <v>0</v>
      </c>
      <c r="AF11" s="87">
        <f t="shared" si="5"/>
        <v>0</v>
      </c>
      <c r="AG11" s="3" t="str">
        <f>IF('Aug 26'!AG11="","",'Aug 26'!AG11)</f>
        <v/>
      </c>
      <c r="AH11" s="83" t="str">
        <f t="shared" ca="1" si="6"/>
        <v/>
      </c>
    </row>
    <row r="12" spans="1:36" ht="20.100000000000001" customHeight="1">
      <c r="A12" s="78">
        <v>5</v>
      </c>
      <c r="B12" s="5" t="str">
        <f>IF('Aug 26'!B12="","",'Aug 26'!B12)</f>
        <v>Name 5</v>
      </c>
      <c r="C12" s="6" t="str">
        <f>IF('Aug 26'!C12="","",'Aug 26'!C12)</f>
        <v>Vorname 5</v>
      </c>
      <c r="D12" s="8"/>
      <c r="E12" s="10"/>
      <c r="F12" s="10"/>
      <c r="G12" s="10"/>
      <c r="H12" s="9"/>
      <c r="I12" s="8"/>
      <c r="J12" s="10"/>
      <c r="K12" s="10"/>
      <c r="L12" s="10"/>
      <c r="M12" s="9"/>
      <c r="N12" s="8"/>
      <c r="O12" s="10"/>
      <c r="P12" s="10"/>
      <c r="Q12" s="10"/>
      <c r="R12" s="9"/>
      <c r="S12" s="8"/>
      <c r="T12" s="10"/>
      <c r="U12" s="10"/>
      <c r="V12" s="10"/>
      <c r="W12" s="9"/>
      <c r="X12" s="8"/>
      <c r="Y12" s="10"/>
      <c r="Z12" s="18"/>
      <c r="AA12" s="18"/>
      <c r="AB12" s="19"/>
      <c r="AC12" s="84">
        <f t="shared" si="2"/>
        <v>0</v>
      </c>
      <c r="AD12" s="85">
        <f t="shared" si="3"/>
        <v>0</v>
      </c>
      <c r="AE12" s="86">
        <f t="shared" si="4"/>
        <v>0</v>
      </c>
      <c r="AF12" s="87">
        <f t="shared" si="5"/>
        <v>0</v>
      </c>
      <c r="AG12" s="3" t="str">
        <f>IF('Aug 26'!AG12="","",'Aug 26'!AG12)</f>
        <v/>
      </c>
      <c r="AH12" s="83" t="str">
        <f t="shared" ca="1" si="6"/>
        <v/>
      </c>
    </row>
    <row r="13" spans="1:36" ht="20.100000000000001" customHeight="1">
      <c r="A13" s="78">
        <v>6</v>
      </c>
      <c r="B13" s="5" t="str">
        <f>IF('Aug 26'!B13="","",'Aug 26'!B13)</f>
        <v>Name 6</v>
      </c>
      <c r="C13" s="6" t="str">
        <f>IF('Aug 26'!C13="","",'Aug 26'!C13)</f>
        <v>Vorname 6</v>
      </c>
      <c r="D13" s="8"/>
      <c r="E13" s="10"/>
      <c r="F13" s="10"/>
      <c r="G13" s="10"/>
      <c r="H13" s="9"/>
      <c r="I13" s="8"/>
      <c r="J13" s="10"/>
      <c r="K13" s="10"/>
      <c r="L13" s="10"/>
      <c r="M13" s="9"/>
      <c r="N13" s="8"/>
      <c r="O13" s="10"/>
      <c r="P13" s="10"/>
      <c r="Q13" s="10"/>
      <c r="R13" s="9"/>
      <c r="S13" s="8"/>
      <c r="T13" s="10"/>
      <c r="U13" s="10"/>
      <c r="V13" s="10"/>
      <c r="W13" s="9"/>
      <c r="X13" s="8"/>
      <c r="Y13" s="10"/>
      <c r="Z13" s="18"/>
      <c r="AA13" s="18"/>
      <c r="AB13" s="19"/>
      <c r="AC13" s="84">
        <f t="shared" si="2"/>
        <v>0</v>
      </c>
      <c r="AD13" s="85">
        <f t="shared" si="3"/>
        <v>0</v>
      </c>
      <c r="AE13" s="86">
        <f t="shared" si="4"/>
        <v>0</v>
      </c>
      <c r="AF13" s="87">
        <f t="shared" si="5"/>
        <v>0</v>
      </c>
      <c r="AG13" s="3" t="str">
        <f>IF('Aug 26'!AG13="","",'Aug 26'!AG13)</f>
        <v/>
      </c>
      <c r="AH13" s="83" t="str">
        <f t="shared" ca="1" si="6"/>
        <v/>
      </c>
    </row>
    <row r="14" spans="1:36" ht="20.100000000000001" customHeight="1">
      <c r="A14" s="78">
        <v>7</v>
      </c>
      <c r="B14" s="5" t="str">
        <f>IF('Aug 26'!B14="","",'Aug 26'!B14)</f>
        <v>Max</v>
      </c>
      <c r="C14" s="6" t="str">
        <f>IF('Aug 26'!C14="","",'Aug 26'!C14)</f>
        <v>Mustermann</v>
      </c>
      <c r="D14" s="8"/>
      <c r="E14" s="10"/>
      <c r="F14" s="10"/>
      <c r="G14" s="10"/>
      <c r="H14" s="9"/>
      <c r="I14" s="8"/>
      <c r="J14" s="10"/>
      <c r="K14" s="10"/>
      <c r="L14" s="10"/>
      <c r="M14" s="9"/>
      <c r="N14" s="8"/>
      <c r="O14" s="10"/>
      <c r="P14" s="10"/>
      <c r="Q14" s="10"/>
      <c r="R14" s="9"/>
      <c r="S14" s="8"/>
      <c r="T14" s="10"/>
      <c r="U14" s="10"/>
      <c r="V14" s="10"/>
      <c r="W14" s="9"/>
      <c r="X14" s="8"/>
      <c r="Y14" s="10"/>
      <c r="Z14" s="18"/>
      <c r="AA14" s="18"/>
      <c r="AB14" s="19"/>
      <c r="AC14" s="84">
        <f t="shared" si="2"/>
        <v>0</v>
      </c>
      <c r="AD14" s="85">
        <f t="shared" si="3"/>
        <v>0</v>
      </c>
      <c r="AE14" s="86">
        <f t="shared" si="4"/>
        <v>0</v>
      </c>
      <c r="AF14" s="87">
        <f t="shared" si="5"/>
        <v>0</v>
      </c>
      <c r="AG14" s="3" t="str">
        <f>IF('Aug 26'!AG14="","",'Aug 26'!AG14)</f>
        <v/>
      </c>
      <c r="AH14" s="83" t="str">
        <f t="shared" ca="1" si="6"/>
        <v/>
      </c>
    </row>
    <row r="15" spans="1:36" ht="20.100000000000001" customHeight="1">
      <c r="A15" s="78">
        <v>8</v>
      </c>
      <c r="B15" s="5" t="str">
        <f>IF('Aug 26'!B15="","",'Aug 26'!B15)</f>
        <v>Name 8</v>
      </c>
      <c r="C15" s="6" t="str">
        <f>IF('Aug 26'!C15="","",'Aug 26'!C15)</f>
        <v>Vorname 8</v>
      </c>
      <c r="D15" s="8"/>
      <c r="E15" s="10"/>
      <c r="F15" s="10"/>
      <c r="G15" s="10"/>
      <c r="H15" s="9"/>
      <c r="I15" s="8"/>
      <c r="J15" s="10"/>
      <c r="K15" s="10"/>
      <c r="L15" s="10"/>
      <c r="M15" s="9"/>
      <c r="N15" s="8"/>
      <c r="O15" s="10"/>
      <c r="P15" s="10"/>
      <c r="Q15" s="10"/>
      <c r="R15" s="9"/>
      <c r="S15" s="8"/>
      <c r="T15" s="10"/>
      <c r="U15" s="10"/>
      <c r="V15" s="10"/>
      <c r="W15" s="9"/>
      <c r="X15" s="8"/>
      <c r="Y15" s="10"/>
      <c r="Z15" s="18"/>
      <c r="AA15" s="18"/>
      <c r="AB15" s="19"/>
      <c r="AC15" s="84">
        <f t="shared" si="2"/>
        <v>0</v>
      </c>
      <c r="AD15" s="85">
        <f t="shared" si="3"/>
        <v>0</v>
      </c>
      <c r="AE15" s="86">
        <f t="shared" si="4"/>
        <v>0</v>
      </c>
      <c r="AF15" s="87">
        <f t="shared" si="5"/>
        <v>0</v>
      </c>
      <c r="AG15" s="3" t="str">
        <f>IF('Aug 26'!AG15="","",'Aug 26'!AG15)</f>
        <v/>
      </c>
      <c r="AH15" s="83" t="str">
        <f t="shared" ca="1" si="6"/>
        <v/>
      </c>
    </row>
    <row r="16" spans="1:36" ht="20.100000000000001" customHeight="1">
      <c r="A16" s="78">
        <v>9</v>
      </c>
      <c r="B16" s="5" t="str">
        <f>IF('Aug 26'!B16="","",'Aug 26'!B16)</f>
        <v>Name 9</v>
      </c>
      <c r="C16" s="6" t="str">
        <f>IF('Aug 26'!C16="","",'Aug 26'!C16)</f>
        <v>Vorname 9</v>
      </c>
      <c r="D16" s="8"/>
      <c r="E16" s="10"/>
      <c r="F16" s="10"/>
      <c r="G16" s="10"/>
      <c r="H16" s="9"/>
      <c r="I16" s="8"/>
      <c r="J16" s="10"/>
      <c r="K16" s="10"/>
      <c r="L16" s="10"/>
      <c r="M16" s="9"/>
      <c r="N16" s="8"/>
      <c r="O16" s="10"/>
      <c r="P16" s="10"/>
      <c r="Q16" s="10"/>
      <c r="R16" s="9"/>
      <c r="S16" s="8"/>
      <c r="T16" s="10"/>
      <c r="U16" s="10"/>
      <c r="V16" s="10"/>
      <c r="W16" s="9"/>
      <c r="X16" s="8"/>
      <c r="Y16" s="10"/>
      <c r="Z16" s="18"/>
      <c r="AA16" s="18"/>
      <c r="AB16" s="19"/>
      <c r="AC16" s="84">
        <f t="shared" si="2"/>
        <v>0</v>
      </c>
      <c r="AD16" s="85">
        <f t="shared" si="3"/>
        <v>0</v>
      </c>
      <c r="AE16" s="86">
        <f t="shared" si="4"/>
        <v>0</v>
      </c>
      <c r="AF16" s="87">
        <f t="shared" si="5"/>
        <v>0</v>
      </c>
      <c r="AG16" s="3" t="str">
        <f>IF('Aug 26'!AG16="","",'Aug 26'!AG16)</f>
        <v/>
      </c>
      <c r="AH16" s="83" t="str">
        <f t="shared" ca="1" si="6"/>
        <v/>
      </c>
    </row>
    <row r="17" spans="1:34" ht="20.100000000000001" customHeight="1">
      <c r="A17" s="78">
        <v>10</v>
      </c>
      <c r="B17" s="5" t="str">
        <f>IF('Aug 26'!B17="","",'Aug 26'!B17)</f>
        <v>Name 10</v>
      </c>
      <c r="C17" s="6" t="str">
        <f>IF('Aug 26'!C17="","",'Aug 26'!C17)</f>
        <v>Vorname 10</v>
      </c>
      <c r="D17" s="8"/>
      <c r="E17" s="10"/>
      <c r="F17" s="10"/>
      <c r="G17" s="10"/>
      <c r="H17" s="9"/>
      <c r="I17" s="8"/>
      <c r="J17" s="10"/>
      <c r="K17" s="10"/>
      <c r="L17" s="10"/>
      <c r="M17" s="9"/>
      <c r="N17" s="8"/>
      <c r="O17" s="10"/>
      <c r="P17" s="10"/>
      <c r="Q17" s="10"/>
      <c r="R17" s="9"/>
      <c r="S17" s="8"/>
      <c r="T17" s="10"/>
      <c r="U17" s="10"/>
      <c r="V17" s="10"/>
      <c r="W17" s="9"/>
      <c r="X17" s="8"/>
      <c r="Y17" s="10"/>
      <c r="Z17" s="18"/>
      <c r="AA17" s="18"/>
      <c r="AB17" s="19"/>
      <c r="AC17" s="84">
        <f t="shared" si="2"/>
        <v>0</v>
      </c>
      <c r="AD17" s="85">
        <f t="shared" si="3"/>
        <v>0</v>
      </c>
      <c r="AE17" s="86">
        <f t="shared" si="4"/>
        <v>0</v>
      </c>
      <c r="AF17" s="87">
        <f t="shared" si="5"/>
        <v>0</v>
      </c>
      <c r="AG17" s="3" t="str">
        <f>IF('Aug 26'!AG17="","",'Aug 26'!AG17)</f>
        <v/>
      </c>
      <c r="AH17" s="83" t="str">
        <f t="shared" ca="1" si="6"/>
        <v/>
      </c>
    </row>
    <row r="18" spans="1:34" ht="20.100000000000001" customHeight="1">
      <c r="A18" s="78">
        <v>11</v>
      </c>
      <c r="B18" s="5" t="str">
        <f>IF('Aug 26'!B18="","",'Aug 26'!B18)</f>
        <v>Name 11</v>
      </c>
      <c r="C18" s="6" t="str">
        <f>IF('Aug 26'!C18="","",'Aug 26'!C18)</f>
        <v>Vorname 11</v>
      </c>
      <c r="D18" s="8"/>
      <c r="E18" s="10"/>
      <c r="F18" s="10"/>
      <c r="G18" s="10"/>
      <c r="H18" s="9"/>
      <c r="I18" s="8"/>
      <c r="J18" s="10"/>
      <c r="K18" s="10"/>
      <c r="L18" s="10"/>
      <c r="M18" s="9"/>
      <c r="N18" s="8"/>
      <c r="O18" s="10"/>
      <c r="P18" s="10"/>
      <c r="Q18" s="10"/>
      <c r="R18" s="9"/>
      <c r="S18" s="8"/>
      <c r="T18" s="10"/>
      <c r="U18" s="10"/>
      <c r="V18" s="10"/>
      <c r="W18" s="9"/>
      <c r="X18" s="8"/>
      <c r="Y18" s="10"/>
      <c r="Z18" s="18"/>
      <c r="AA18" s="18"/>
      <c r="AB18" s="19"/>
      <c r="AC18" s="84">
        <f t="shared" si="2"/>
        <v>0</v>
      </c>
      <c r="AD18" s="85">
        <f t="shared" si="3"/>
        <v>0</v>
      </c>
      <c r="AE18" s="86">
        <f t="shared" si="4"/>
        <v>0</v>
      </c>
      <c r="AF18" s="87">
        <f t="shared" si="5"/>
        <v>0</v>
      </c>
      <c r="AG18" s="3" t="str">
        <f>IF('Aug 26'!AG18="","",'Aug 26'!AG18)</f>
        <v/>
      </c>
      <c r="AH18" s="83" t="str">
        <f t="shared" ca="1" si="6"/>
        <v/>
      </c>
    </row>
    <row r="19" spans="1:34" ht="20.100000000000001" customHeight="1">
      <c r="A19" s="78">
        <v>12</v>
      </c>
      <c r="B19" s="5" t="str">
        <f>IF('Aug 26'!B19="","",'Aug 26'!B19)</f>
        <v>Name 12</v>
      </c>
      <c r="C19" s="6" t="str">
        <f>IF('Aug 26'!C19="","",'Aug 26'!C19)</f>
        <v>Vorname 12</v>
      </c>
      <c r="D19" s="8"/>
      <c r="E19" s="10"/>
      <c r="F19" s="10"/>
      <c r="G19" s="10"/>
      <c r="H19" s="9"/>
      <c r="I19" s="8"/>
      <c r="J19" s="10"/>
      <c r="K19" s="10"/>
      <c r="L19" s="10"/>
      <c r="M19" s="9"/>
      <c r="N19" s="8"/>
      <c r="O19" s="10"/>
      <c r="P19" s="10"/>
      <c r="Q19" s="10"/>
      <c r="R19" s="9"/>
      <c r="S19" s="8"/>
      <c r="T19" s="10"/>
      <c r="U19" s="10"/>
      <c r="V19" s="10"/>
      <c r="W19" s="9"/>
      <c r="X19" s="8"/>
      <c r="Y19" s="10"/>
      <c r="Z19" s="18"/>
      <c r="AA19" s="18"/>
      <c r="AB19" s="19"/>
      <c r="AC19" s="84">
        <f t="shared" si="2"/>
        <v>0</v>
      </c>
      <c r="AD19" s="85">
        <f t="shared" si="3"/>
        <v>0</v>
      </c>
      <c r="AE19" s="86">
        <f t="shared" si="4"/>
        <v>0</v>
      </c>
      <c r="AF19" s="87">
        <f t="shared" si="5"/>
        <v>0</v>
      </c>
      <c r="AG19" s="3" t="str">
        <f>IF('Aug 26'!AG19="","",'Aug 26'!AG19)</f>
        <v/>
      </c>
      <c r="AH19" s="83" t="str">
        <f t="shared" ca="1" si="6"/>
        <v/>
      </c>
    </row>
    <row r="20" spans="1:34" ht="20.100000000000001" customHeight="1">
      <c r="A20" s="78">
        <v>13</v>
      </c>
      <c r="B20" s="5" t="str">
        <f>IF('Aug 26'!B20="","",'Aug 26'!B20)</f>
        <v>Name 13</v>
      </c>
      <c r="C20" s="6" t="str">
        <f>IF('Aug 26'!C20="","",'Aug 26'!C20)</f>
        <v>Vorname 13</v>
      </c>
      <c r="D20" s="8"/>
      <c r="E20" s="10"/>
      <c r="F20" s="10"/>
      <c r="G20" s="10"/>
      <c r="H20" s="9"/>
      <c r="I20" s="8"/>
      <c r="J20" s="10"/>
      <c r="K20" s="10"/>
      <c r="L20" s="10"/>
      <c r="M20" s="9"/>
      <c r="N20" s="8"/>
      <c r="O20" s="10"/>
      <c r="P20" s="10"/>
      <c r="Q20" s="10"/>
      <c r="R20" s="9"/>
      <c r="S20" s="8"/>
      <c r="T20" s="10"/>
      <c r="U20" s="10"/>
      <c r="V20" s="10"/>
      <c r="W20" s="9"/>
      <c r="X20" s="8"/>
      <c r="Y20" s="10"/>
      <c r="Z20" s="18"/>
      <c r="AA20" s="18"/>
      <c r="AB20" s="19"/>
      <c r="AC20" s="84">
        <f t="shared" si="2"/>
        <v>0</v>
      </c>
      <c r="AD20" s="85">
        <f t="shared" si="3"/>
        <v>0</v>
      </c>
      <c r="AE20" s="86">
        <f t="shared" si="4"/>
        <v>0</v>
      </c>
      <c r="AF20" s="87">
        <f t="shared" si="5"/>
        <v>0</v>
      </c>
      <c r="AG20" s="3" t="str">
        <f>IF('Aug 26'!AG20="","",'Aug 26'!AG20)</f>
        <v/>
      </c>
      <c r="AH20" s="83" t="str">
        <f t="shared" ca="1" si="6"/>
        <v/>
      </c>
    </row>
    <row r="21" spans="1:34" ht="20.100000000000001" customHeight="1">
      <c r="A21" s="78">
        <v>14</v>
      </c>
      <c r="B21" s="5" t="str">
        <f>IF('Aug 26'!B21="","",'Aug 26'!B21)</f>
        <v>Name 14</v>
      </c>
      <c r="C21" s="6" t="str">
        <f>IF('Aug 26'!C21="","",'Aug 26'!C21)</f>
        <v>Vorname 14</v>
      </c>
      <c r="D21" s="8"/>
      <c r="E21" s="10"/>
      <c r="F21" s="10"/>
      <c r="G21" s="10"/>
      <c r="H21" s="9"/>
      <c r="I21" s="8"/>
      <c r="J21" s="10"/>
      <c r="K21" s="10"/>
      <c r="L21" s="10"/>
      <c r="M21" s="9"/>
      <c r="N21" s="8"/>
      <c r="O21" s="10"/>
      <c r="P21" s="10"/>
      <c r="Q21" s="10"/>
      <c r="R21" s="9"/>
      <c r="S21" s="8"/>
      <c r="T21" s="10"/>
      <c r="U21" s="10"/>
      <c r="V21" s="10"/>
      <c r="W21" s="9"/>
      <c r="X21" s="8"/>
      <c r="Y21" s="10"/>
      <c r="Z21" s="18"/>
      <c r="AA21" s="18"/>
      <c r="AB21" s="19"/>
      <c r="AC21" s="84">
        <f t="shared" si="2"/>
        <v>0</v>
      </c>
      <c r="AD21" s="85">
        <f t="shared" si="3"/>
        <v>0</v>
      </c>
      <c r="AE21" s="86">
        <f t="shared" si="4"/>
        <v>0</v>
      </c>
      <c r="AF21" s="87">
        <f t="shared" si="5"/>
        <v>0</v>
      </c>
      <c r="AG21" s="3" t="str">
        <f>IF('Aug 26'!AG21="","",'Aug 26'!AG21)</f>
        <v/>
      </c>
      <c r="AH21" s="83" t="str">
        <f t="shared" ca="1" si="6"/>
        <v/>
      </c>
    </row>
    <row r="22" spans="1:34" ht="20.100000000000001" customHeight="1">
      <c r="A22" s="78">
        <v>15</v>
      </c>
      <c r="B22" s="5" t="str">
        <f>IF('Aug 26'!B22="","",'Aug 26'!B22)</f>
        <v>Name 15</v>
      </c>
      <c r="C22" s="6" t="str">
        <f>IF('Aug 26'!C22="","",'Aug 26'!C22)</f>
        <v>Vorname 15</v>
      </c>
      <c r="D22" s="8"/>
      <c r="E22" s="10"/>
      <c r="F22" s="10"/>
      <c r="G22" s="10"/>
      <c r="H22" s="9"/>
      <c r="I22" s="8"/>
      <c r="J22" s="10"/>
      <c r="K22" s="10"/>
      <c r="L22" s="10"/>
      <c r="M22" s="9"/>
      <c r="N22" s="8"/>
      <c r="O22" s="10"/>
      <c r="P22" s="10"/>
      <c r="Q22" s="10"/>
      <c r="R22" s="9"/>
      <c r="S22" s="8"/>
      <c r="T22" s="10"/>
      <c r="U22" s="10"/>
      <c r="V22" s="10"/>
      <c r="W22" s="9"/>
      <c r="X22" s="8"/>
      <c r="Y22" s="10"/>
      <c r="Z22" s="18"/>
      <c r="AA22" s="18"/>
      <c r="AB22" s="19"/>
      <c r="AC22" s="84">
        <f t="shared" si="2"/>
        <v>0</v>
      </c>
      <c r="AD22" s="85">
        <f t="shared" si="3"/>
        <v>0</v>
      </c>
      <c r="AE22" s="86">
        <f t="shared" si="4"/>
        <v>0</v>
      </c>
      <c r="AF22" s="87">
        <f t="shared" si="5"/>
        <v>0</v>
      </c>
      <c r="AG22" s="3" t="str">
        <f>IF('Aug 26'!AG22="","",'Aug 26'!AG22)</f>
        <v/>
      </c>
      <c r="AH22" s="83" t="str">
        <f t="shared" ca="1" si="6"/>
        <v/>
      </c>
    </row>
    <row r="23" spans="1:34" ht="20.100000000000001" customHeight="1">
      <c r="A23" s="78">
        <v>16</v>
      </c>
      <c r="B23" s="5" t="str">
        <f>IF('Aug 26'!B23="","",'Aug 26'!B23)</f>
        <v>Name 16</v>
      </c>
      <c r="C23" s="6" t="str">
        <f>IF('Aug 26'!C23="","",'Aug 26'!C23)</f>
        <v>Vorname 16</v>
      </c>
      <c r="D23" s="8"/>
      <c r="E23" s="10"/>
      <c r="F23" s="10"/>
      <c r="G23" s="10"/>
      <c r="H23" s="9"/>
      <c r="I23" s="8"/>
      <c r="J23" s="10"/>
      <c r="K23" s="10"/>
      <c r="L23" s="10"/>
      <c r="M23" s="9"/>
      <c r="N23" s="8"/>
      <c r="O23" s="10"/>
      <c r="P23" s="10"/>
      <c r="Q23" s="10"/>
      <c r="R23" s="9"/>
      <c r="S23" s="8"/>
      <c r="T23" s="10"/>
      <c r="U23" s="10"/>
      <c r="V23" s="10"/>
      <c r="W23" s="9"/>
      <c r="X23" s="8"/>
      <c r="Y23" s="10"/>
      <c r="Z23" s="18"/>
      <c r="AA23" s="18"/>
      <c r="AB23" s="19"/>
      <c r="AC23" s="84">
        <f t="shared" si="2"/>
        <v>0</v>
      </c>
      <c r="AD23" s="85">
        <f t="shared" si="3"/>
        <v>0</v>
      </c>
      <c r="AE23" s="86">
        <f t="shared" si="4"/>
        <v>0</v>
      </c>
      <c r="AF23" s="87">
        <f t="shared" si="5"/>
        <v>0</v>
      </c>
      <c r="AG23" s="3" t="str">
        <f>IF('Aug 26'!AG23="","",'Aug 26'!AG23)</f>
        <v/>
      </c>
      <c r="AH23" s="83" t="str">
        <f t="shared" ca="1" si="6"/>
        <v/>
      </c>
    </row>
    <row r="24" spans="1:34" ht="20.100000000000001" customHeight="1">
      <c r="A24" s="78">
        <v>17</v>
      </c>
      <c r="B24" s="5" t="str">
        <f>IF('Aug 26'!B24="","",'Aug 26'!B24)</f>
        <v>Name 17</v>
      </c>
      <c r="C24" s="6" t="str">
        <f>IF('Aug 26'!C24="","",'Aug 26'!C24)</f>
        <v>Vorname 17</v>
      </c>
      <c r="D24" s="8"/>
      <c r="E24" s="10"/>
      <c r="F24" s="10"/>
      <c r="G24" s="10"/>
      <c r="H24" s="9"/>
      <c r="I24" s="8"/>
      <c r="J24" s="10"/>
      <c r="K24" s="10"/>
      <c r="L24" s="10"/>
      <c r="M24" s="9"/>
      <c r="N24" s="8"/>
      <c r="O24" s="10"/>
      <c r="P24" s="10"/>
      <c r="Q24" s="10"/>
      <c r="R24" s="9"/>
      <c r="S24" s="8"/>
      <c r="T24" s="10"/>
      <c r="U24" s="10"/>
      <c r="V24" s="10"/>
      <c r="W24" s="9"/>
      <c r="X24" s="8"/>
      <c r="Y24" s="10"/>
      <c r="Z24" s="18"/>
      <c r="AA24" s="18"/>
      <c r="AB24" s="19"/>
      <c r="AC24" s="84">
        <f t="shared" si="2"/>
        <v>0</v>
      </c>
      <c r="AD24" s="85">
        <f t="shared" si="3"/>
        <v>0</v>
      </c>
      <c r="AE24" s="86">
        <f t="shared" si="4"/>
        <v>0</v>
      </c>
      <c r="AF24" s="87">
        <f t="shared" si="5"/>
        <v>0</v>
      </c>
      <c r="AG24" s="3" t="str">
        <f>IF('Aug 26'!AG24="","",'Aug 26'!AG24)</f>
        <v/>
      </c>
      <c r="AH24" s="83" t="str">
        <f t="shared" ca="1" si="6"/>
        <v/>
      </c>
    </row>
    <row r="25" spans="1:34" ht="20.100000000000001" customHeight="1">
      <c r="A25" s="78">
        <v>18</v>
      </c>
      <c r="B25" s="5" t="str">
        <f>IF('Aug 26'!B25="","",'Aug 26'!B25)</f>
        <v>Name 18</v>
      </c>
      <c r="C25" s="6" t="str">
        <f>IF('Aug 26'!C25="","",'Aug 26'!C25)</f>
        <v>Vorname 18</v>
      </c>
      <c r="D25" s="8"/>
      <c r="E25" s="10"/>
      <c r="F25" s="10"/>
      <c r="G25" s="10"/>
      <c r="H25" s="9"/>
      <c r="I25" s="8"/>
      <c r="J25" s="10"/>
      <c r="K25" s="10"/>
      <c r="L25" s="10"/>
      <c r="M25" s="9"/>
      <c r="N25" s="8"/>
      <c r="O25" s="10"/>
      <c r="P25" s="10"/>
      <c r="Q25" s="10"/>
      <c r="R25" s="9"/>
      <c r="S25" s="8"/>
      <c r="T25" s="10"/>
      <c r="U25" s="10"/>
      <c r="V25" s="10"/>
      <c r="W25" s="9"/>
      <c r="X25" s="8"/>
      <c r="Y25" s="10"/>
      <c r="Z25" s="18"/>
      <c r="AA25" s="18"/>
      <c r="AB25" s="19"/>
      <c r="AC25" s="84">
        <f t="shared" si="2"/>
        <v>0</v>
      </c>
      <c r="AD25" s="85">
        <f t="shared" si="3"/>
        <v>0</v>
      </c>
      <c r="AE25" s="86">
        <f t="shared" si="4"/>
        <v>0</v>
      </c>
      <c r="AF25" s="87">
        <f t="shared" si="5"/>
        <v>0</v>
      </c>
      <c r="AG25" s="3" t="str">
        <f>IF('Aug 26'!AG25="","",'Aug 26'!AG25)</f>
        <v/>
      </c>
      <c r="AH25" s="83" t="str">
        <f t="shared" ca="1" si="6"/>
        <v/>
      </c>
    </row>
    <row r="26" spans="1:34" ht="20.100000000000001" customHeight="1">
      <c r="A26" s="78">
        <v>19</v>
      </c>
      <c r="B26" s="5" t="str">
        <f>IF('Aug 26'!B26="","",'Aug 26'!B26)</f>
        <v>Name 19</v>
      </c>
      <c r="C26" s="6" t="str">
        <f>IF('Aug 26'!C26="","",'Aug 26'!C26)</f>
        <v>Vorname 19</v>
      </c>
      <c r="D26" s="8"/>
      <c r="E26" s="10"/>
      <c r="F26" s="10"/>
      <c r="G26" s="10"/>
      <c r="H26" s="9"/>
      <c r="I26" s="8"/>
      <c r="J26" s="10"/>
      <c r="K26" s="10"/>
      <c r="L26" s="10"/>
      <c r="M26" s="9"/>
      <c r="N26" s="8"/>
      <c r="O26" s="10"/>
      <c r="P26" s="10"/>
      <c r="Q26" s="10"/>
      <c r="R26" s="9"/>
      <c r="S26" s="8"/>
      <c r="T26" s="10"/>
      <c r="U26" s="10"/>
      <c r="V26" s="10"/>
      <c r="W26" s="9"/>
      <c r="X26" s="8"/>
      <c r="Y26" s="10"/>
      <c r="Z26" s="18"/>
      <c r="AA26" s="18"/>
      <c r="AB26" s="19"/>
      <c r="AC26" s="84">
        <f t="shared" si="2"/>
        <v>0</v>
      </c>
      <c r="AD26" s="85">
        <f t="shared" si="3"/>
        <v>0</v>
      </c>
      <c r="AE26" s="86">
        <f t="shared" si="4"/>
        <v>0</v>
      </c>
      <c r="AF26" s="87">
        <f t="shared" si="5"/>
        <v>0</v>
      </c>
      <c r="AG26" s="3" t="str">
        <f>IF('Aug 26'!AG26="","",'Aug 26'!AG26)</f>
        <v/>
      </c>
      <c r="AH26" s="83" t="str">
        <f t="shared" ca="1" si="6"/>
        <v/>
      </c>
    </row>
    <row r="27" spans="1:34" ht="20.100000000000001" customHeight="1">
      <c r="A27" s="78">
        <v>20</v>
      </c>
      <c r="B27" s="5" t="str">
        <f>IF('Aug 26'!B27="","",'Aug 26'!B27)</f>
        <v>Name 20</v>
      </c>
      <c r="C27" s="6" t="str">
        <f>IF('Aug 26'!C27="","",'Aug 26'!C27)</f>
        <v>Vorname 20</v>
      </c>
      <c r="D27" s="8"/>
      <c r="E27" s="10"/>
      <c r="F27" s="10"/>
      <c r="G27" s="10"/>
      <c r="H27" s="9"/>
      <c r="I27" s="8"/>
      <c r="J27" s="10"/>
      <c r="K27" s="10"/>
      <c r="L27" s="10"/>
      <c r="M27" s="9"/>
      <c r="N27" s="8"/>
      <c r="O27" s="10"/>
      <c r="P27" s="10"/>
      <c r="Q27" s="10"/>
      <c r="R27" s="9"/>
      <c r="S27" s="8"/>
      <c r="T27" s="10"/>
      <c r="U27" s="10"/>
      <c r="V27" s="10"/>
      <c r="W27" s="9"/>
      <c r="X27" s="8"/>
      <c r="Y27" s="10"/>
      <c r="Z27" s="18"/>
      <c r="AA27" s="18"/>
      <c r="AB27" s="19"/>
      <c r="AC27" s="84">
        <f t="shared" si="2"/>
        <v>0</v>
      </c>
      <c r="AD27" s="85">
        <f t="shared" si="3"/>
        <v>0</v>
      </c>
      <c r="AE27" s="86">
        <f t="shared" si="4"/>
        <v>0</v>
      </c>
      <c r="AF27" s="87">
        <f t="shared" si="5"/>
        <v>0</v>
      </c>
      <c r="AG27" s="3" t="str">
        <f>IF('Aug 26'!AG27="","",'Aug 26'!AG27)</f>
        <v/>
      </c>
      <c r="AH27" s="83" t="str">
        <f t="shared" ca="1" si="6"/>
        <v/>
      </c>
    </row>
    <row r="28" spans="1:34" ht="20.100000000000001" customHeight="1">
      <c r="A28" s="78">
        <v>21</v>
      </c>
      <c r="B28" s="5" t="str">
        <f>IF('Aug 26'!B28="","",'Aug 26'!B28)</f>
        <v>Name 21</v>
      </c>
      <c r="C28" s="6" t="str">
        <f>IF('Aug 26'!C28="","",'Aug 26'!C28)</f>
        <v>Vorname 21</v>
      </c>
      <c r="D28" s="8"/>
      <c r="E28" s="10"/>
      <c r="F28" s="10"/>
      <c r="G28" s="10"/>
      <c r="H28" s="9"/>
      <c r="I28" s="8"/>
      <c r="J28" s="10"/>
      <c r="K28" s="10"/>
      <c r="L28" s="10"/>
      <c r="M28" s="9"/>
      <c r="N28" s="8"/>
      <c r="O28" s="10"/>
      <c r="P28" s="10"/>
      <c r="Q28" s="10"/>
      <c r="R28" s="9"/>
      <c r="S28" s="8"/>
      <c r="T28" s="10"/>
      <c r="U28" s="10"/>
      <c r="V28" s="10"/>
      <c r="W28" s="9"/>
      <c r="X28" s="8"/>
      <c r="Y28" s="10"/>
      <c r="Z28" s="18"/>
      <c r="AA28" s="18"/>
      <c r="AB28" s="19"/>
      <c r="AC28" s="84">
        <f t="shared" si="2"/>
        <v>0</v>
      </c>
      <c r="AD28" s="85">
        <f t="shared" si="3"/>
        <v>0</v>
      </c>
      <c r="AE28" s="86">
        <f t="shared" si="4"/>
        <v>0</v>
      </c>
      <c r="AF28" s="87">
        <f t="shared" si="5"/>
        <v>0</v>
      </c>
      <c r="AG28" s="3" t="str">
        <f>IF('Aug 26'!AG28="","",'Aug 26'!AG28)</f>
        <v/>
      </c>
      <c r="AH28" s="83" t="str">
        <f t="shared" ca="1" si="6"/>
        <v/>
      </c>
    </row>
    <row r="29" spans="1:34" ht="20.100000000000001" customHeight="1">
      <c r="A29" s="78">
        <v>22</v>
      </c>
      <c r="B29" s="5" t="str">
        <f>IF('Aug 26'!B29="","",'Aug 26'!B29)</f>
        <v>Name 22</v>
      </c>
      <c r="C29" s="6" t="str">
        <f>IF('Aug 26'!C29="","",'Aug 26'!C29)</f>
        <v>Vorname 22</v>
      </c>
      <c r="D29" s="8"/>
      <c r="E29" s="10"/>
      <c r="F29" s="10"/>
      <c r="G29" s="10"/>
      <c r="H29" s="9"/>
      <c r="I29" s="8"/>
      <c r="J29" s="10"/>
      <c r="K29" s="10"/>
      <c r="L29" s="10"/>
      <c r="M29" s="9"/>
      <c r="N29" s="8"/>
      <c r="O29" s="10"/>
      <c r="P29" s="10"/>
      <c r="Q29" s="10"/>
      <c r="R29" s="9"/>
      <c r="S29" s="8"/>
      <c r="T29" s="10"/>
      <c r="U29" s="10"/>
      <c r="V29" s="10"/>
      <c r="W29" s="9"/>
      <c r="X29" s="8"/>
      <c r="Y29" s="10"/>
      <c r="Z29" s="18"/>
      <c r="AA29" s="18"/>
      <c r="AB29" s="19"/>
      <c r="AC29" s="84">
        <f t="shared" si="2"/>
        <v>0</v>
      </c>
      <c r="AD29" s="85">
        <f t="shared" si="3"/>
        <v>0</v>
      </c>
      <c r="AE29" s="86">
        <f t="shared" si="4"/>
        <v>0</v>
      </c>
      <c r="AF29" s="87">
        <f t="shared" si="5"/>
        <v>0</v>
      </c>
      <c r="AG29" s="3" t="str">
        <f>IF('Aug 26'!AG29="","",'Aug 26'!AG29)</f>
        <v/>
      </c>
      <c r="AH29" s="83" t="str">
        <f t="shared" ca="1" si="6"/>
        <v/>
      </c>
    </row>
    <row r="30" spans="1:34" ht="20.100000000000001" customHeight="1">
      <c r="A30" s="78">
        <v>23</v>
      </c>
      <c r="B30" s="5" t="str">
        <f>IF('Aug 26'!B30="","",'Aug 26'!B30)</f>
        <v>Name 23</v>
      </c>
      <c r="C30" s="6" t="str">
        <f>IF('Aug 26'!C30="","",'Aug 26'!C30)</f>
        <v>Vorname 23</v>
      </c>
      <c r="D30" s="8"/>
      <c r="E30" s="10"/>
      <c r="F30" s="10"/>
      <c r="G30" s="10"/>
      <c r="H30" s="9"/>
      <c r="I30" s="8"/>
      <c r="J30" s="10"/>
      <c r="K30" s="10"/>
      <c r="L30" s="10"/>
      <c r="M30" s="9"/>
      <c r="N30" s="8"/>
      <c r="O30" s="10"/>
      <c r="P30" s="10"/>
      <c r="Q30" s="10"/>
      <c r="R30" s="9"/>
      <c r="S30" s="8"/>
      <c r="T30" s="10"/>
      <c r="U30" s="10"/>
      <c r="V30" s="10"/>
      <c r="W30" s="9"/>
      <c r="X30" s="8"/>
      <c r="Y30" s="10"/>
      <c r="Z30" s="18"/>
      <c r="AA30" s="18"/>
      <c r="AB30" s="19"/>
      <c r="AC30" s="84">
        <f t="shared" si="2"/>
        <v>0</v>
      </c>
      <c r="AD30" s="85">
        <f t="shared" si="3"/>
        <v>0</v>
      </c>
      <c r="AE30" s="86">
        <f t="shared" si="4"/>
        <v>0</v>
      </c>
      <c r="AF30" s="87">
        <f t="shared" si="5"/>
        <v>0</v>
      </c>
      <c r="AG30" s="3" t="str">
        <f>IF('Aug 26'!AG30="","",'Aug 26'!AG30)</f>
        <v/>
      </c>
      <c r="AH30" s="83" t="str">
        <f t="shared" ca="1" si="6"/>
        <v/>
      </c>
    </row>
    <row r="31" spans="1:34" ht="20.100000000000001" customHeight="1">
      <c r="A31" s="78">
        <v>24</v>
      </c>
      <c r="B31" s="5" t="str">
        <f>IF('Aug 26'!B31="","",'Aug 26'!B31)</f>
        <v>Name 24</v>
      </c>
      <c r="C31" s="6" t="str">
        <f>IF('Aug 26'!C31="","",'Aug 26'!C31)</f>
        <v>Vorname 24</v>
      </c>
      <c r="D31" s="8"/>
      <c r="E31" s="10"/>
      <c r="F31" s="10"/>
      <c r="G31" s="10"/>
      <c r="H31" s="9"/>
      <c r="I31" s="8"/>
      <c r="J31" s="10"/>
      <c r="K31" s="10"/>
      <c r="L31" s="10"/>
      <c r="M31" s="9"/>
      <c r="N31" s="8"/>
      <c r="O31" s="10"/>
      <c r="P31" s="10"/>
      <c r="Q31" s="10"/>
      <c r="R31" s="9"/>
      <c r="S31" s="8"/>
      <c r="T31" s="10"/>
      <c r="U31" s="10"/>
      <c r="V31" s="10"/>
      <c r="W31" s="9"/>
      <c r="X31" s="8"/>
      <c r="Y31" s="10"/>
      <c r="Z31" s="18"/>
      <c r="AA31" s="18"/>
      <c r="AB31" s="19"/>
      <c r="AC31" s="84">
        <f t="shared" si="2"/>
        <v>0</v>
      </c>
      <c r="AD31" s="85">
        <f t="shared" si="3"/>
        <v>0</v>
      </c>
      <c r="AE31" s="86">
        <f t="shared" si="4"/>
        <v>0</v>
      </c>
      <c r="AF31" s="87">
        <f t="shared" si="5"/>
        <v>0</v>
      </c>
      <c r="AG31" s="3" t="str">
        <f>IF('Aug 26'!AG31="","",'Aug 26'!AG31)</f>
        <v/>
      </c>
      <c r="AH31" s="83" t="str">
        <f t="shared" ca="1" si="6"/>
        <v/>
      </c>
    </row>
    <row r="32" spans="1:34" ht="20.100000000000001" customHeight="1">
      <c r="A32" s="78">
        <v>25</v>
      </c>
      <c r="B32" s="5" t="str">
        <f>IF('Aug 26'!B32="","",'Aug 26'!B32)</f>
        <v>Name 25</v>
      </c>
      <c r="C32" s="6" t="str">
        <f>IF('Aug 26'!C32="","",'Aug 26'!C32)</f>
        <v>Vorname 25</v>
      </c>
      <c r="D32" s="8"/>
      <c r="E32" s="10"/>
      <c r="F32" s="10"/>
      <c r="G32" s="10"/>
      <c r="H32" s="9"/>
      <c r="I32" s="8"/>
      <c r="J32" s="10"/>
      <c r="K32" s="10"/>
      <c r="L32" s="10"/>
      <c r="M32" s="9"/>
      <c r="N32" s="8"/>
      <c r="O32" s="10"/>
      <c r="P32" s="10"/>
      <c r="Q32" s="10"/>
      <c r="R32" s="9"/>
      <c r="S32" s="8"/>
      <c r="T32" s="10"/>
      <c r="U32" s="10"/>
      <c r="V32" s="10"/>
      <c r="W32" s="9"/>
      <c r="X32" s="8"/>
      <c r="Y32" s="10"/>
      <c r="Z32" s="18"/>
      <c r="AA32" s="18"/>
      <c r="AB32" s="19"/>
      <c r="AC32" s="84">
        <f t="shared" si="2"/>
        <v>0</v>
      </c>
      <c r="AD32" s="85">
        <f t="shared" si="3"/>
        <v>0</v>
      </c>
      <c r="AE32" s="86">
        <f t="shared" si="4"/>
        <v>0</v>
      </c>
      <c r="AF32" s="87">
        <f t="shared" si="5"/>
        <v>0</v>
      </c>
      <c r="AG32" s="3" t="str">
        <f>IF('Aug 26'!AG32="","",'Aug 26'!AG32)</f>
        <v/>
      </c>
      <c r="AH32" s="83" t="str">
        <f t="shared" ca="1" si="6"/>
        <v/>
      </c>
    </row>
    <row r="33" spans="1:34" ht="20.100000000000001" customHeight="1">
      <c r="A33" s="78">
        <v>26</v>
      </c>
      <c r="B33" s="5" t="str">
        <f>IF('Aug 26'!B33="","",'Aug 26'!B33)</f>
        <v>Name 26</v>
      </c>
      <c r="C33" s="6" t="str">
        <f>IF('Aug 26'!C33="","",'Aug 26'!C33)</f>
        <v>Vorname 26</v>
      </c>
      <c r="D33" s="8"/>
      <c r="E33" s="10"/>
      <c r="F33" s="10"/>
      <c r="G33" s="10"/>
      <c r="H33" s="9"/>
      <c r="I33" s="8"/>
      <c r="J33" s="10"/>
      <c r="K33" s="10"/>
      <c r="L33" s="10"/>
      <c r="M33" s="9"/>
      <c r="N33" s="8"/>
      <c r="O33" s="10"/>
      <c r="P33" s="10"/>
      <c r="Q33" s="10"/>
      <c r="R33" s="9"/>
      <c r="S33" s="8"/>
      <c r="T33" s="10"/>
      <c r="U33" s="10"/>
      <c r="V33" s="10"/>
      <c r="W33" s="9"/>
      <c r="X33" s="8"/>
      <c r="Y33" s="10"/>
      <c r="Z33" s="18"/>
      <c r="AA33" s="18"/>
      <c r="AB33" s="19"/>
      <c r="AC33" s="84">
        <f t="shared" si="2"/>
        <v>0</v>
      </c>
      <c r="AD33" s="85">
        <f t="shared" si="3"/>
        <v>0</v>
      </c>
      <c r="AE33" s="86">
        <f t="shared" si="4"/>
        <v>0</v>
      </c>
      <c r="AF33" s="87">
        <f t="shared" si="5"/>
        <v>0</v>
      </c>
      <c r="AG33" s="3" t="str">
        <f>IF('Aug 26'!AG33="","",'Aug 26'!AG33)</f>
        <v/>
      </c>
      <c r="AH33" s="83" t="str">
        <f t="shared" ca="1" si="6"/>
        <v/>
      </c>
    </row>
    <row r="34" spans="1:34" ht="20.100000000000001" customHeight="1">
      <c r="A34" s="78">
        <v>27</v>
      </c>
      <c r="B34" s="5" t="str">
        <f>IF('Aug 26'!B34="","",'Aug 26'!B34)</f>
        <v>Name 27</v>
      </c>
      <c r="C34" s="6" t="str">
        <f>IF('Aug 26'!C34="","",'Aug 26'!C34)</f>
        <v>Vorname 27</v>
      </c>
      <c r="D34" s="8"/>
      <c r="E34" s="10"/>
      <c r="F34" s="10"/>
      <c r="G34" s="10"/>
      <c r="H34" s="9"/>
      <c r="I34" s="8"/>
      <c r="J34" s="10"/>
      <c r="K34" s="10"/>
      <c r="L34" s="10"/>
      <c r="M34" s="9"/>
      <c r="N34" s="8"/>
      <c r="O34" s="10"/>
      <c r="P34" s="10"/>
      <c r="Q34" s="10"/>
      <c r="R34" s="9"/>
      <c r="S34" s="8"/>
      <c r="T34" s="10"/>
      <c r="U34" s="10"/>
      <c r="V34" s="10"/>
      <c r="W34" s="9"/>
      <c r="X34" s="8"/>
      <c r="Y34" s="10"/>
      <c r="Z34" s="18"/>
      <c r="AA34" s="18"/>
      <c r="AB34" s="19"/>
      <c r="AC34" s="84">
        <f t="shared" si="2"/>
        <v>0</v>
      </c>
      <c r="AD34" s="85">
        <f t="shared" si="3"/>
        <v>0</v>
      </c>
      <c r="AE34" s="86">
        <f t="shared" si="4"/>
        <v>0</v>
      </c>
      <c r="AF34" s="87">
        <f t="shared" si="5"/>
        <v>0</v>
      </c>
      <c r="AG34" s="3" t="str">
        <f>IF('Aug 26'!AG34="","",'Aug 26'!AG34)</f>
        <v/>
      </c>
      <c r="AH34" s="83" t="str">
        <f t="shared" ca="1" si="6"/>
        <v/>
      </c>
    </row>
    <row r="35" spans="1:34" ht="20.100000000000001" customHeight="1">
      <c r="A35" s="78">
        <v>28</v>
      </c>
      <c r="B35" s="5" t="str">
        <f>IF('Aug 26'!B35="","",'Aug 26'!B35)</f>
        <v>Name 28</v>
      </c>
      <c r="C35" s="6" t="str">
        <f>IF('Aug 26'!C35="","",'Aug 26'!C35)</f>
        <v>Vorname 28</v>
      </c>
      <c r="D35" s="8"/>
      <c r="E35" s="10"/>
      <c r="F35" s="10"/>
      <c r="G35" s="10"/>
      <c r="H35" s="9"/>
      <c r="I35" s="8"/>
      <c r="J35" s="10"/>
      <c r="K35" s="10"/>
      <c r="L35" s="10"/>
      <c r="M35" s="9"/>
      <c r="N35" s="8"/>
      <c r="O35" s="10"/>
      <c r="P35" s="10"/>
      <c r="Q35" s="10"/>
      <c r="R35" s="9"/>
      <c r="S35" s="8"/>
      <c r="T35" s="10"/>
      <c r="U35" s="10"/>
      <c r="V35" s="10"/>
      <c r="W35" s="9"/>
      <c r="X35" s="8"/>
      <c r="Y35" s="10"/>
      <c r="Z35" s="18"/>
      <c r="AA35" s="18"/>
      <c r="AB35" s="19"/>
      <c r="AC35" s="84">
        <f t="shared" si="2"/>
        <v>0</v>
      </c>
      <c r="AD35" s="85">
        <f t="shared" si="3"/>
        <v>0</v>
      </c>
      <c r="AE35" s="86">
        <f t="shared" si="4"/>
        <v>0</v>
      </c>
      <c r="AF35" s="87">
        <f t="shared" si="5"/>
        <v>0</v>
      </c>
      <c r="AG35" s="3" t="str">
        <f>IF('Aug 26'!AG35="","",'Aug 26'!AG35)</f>
        <v/>
      </c>
      <c r="AH35" s="83" t="str">
        <f t="shared" ca="1" si="6"/>
        <v/>
      </c>
    </row>
    <row r="36" spans="1:34" ht="20.100000000000001" customHeight="1">
      <c r="A36" s="78">
        <v>29</v>
      </c>
      <c r="B36" s="5" t="str">
        <f>IF('Aug 26'!B36="","",'Aug 26'!B36)</f>
        <v>Name 29</v>
      </c>
      <c r="C36" s="6" t="str">
        <f>IF('Aug 26'!C36="","",'Aug 26'!C36)</f>
        <v>Vorname 29</v>
      </c>
      <c r="D36" s="8"/>
      <c r="E36" s="10"/>
      <c r="F36" s="10"/>
      <c r="G36" s="10"/>
      <c r="H36" s="9"/>
      <c r="I36" s="8"/>
      <c r="J36" s="10"/>
      <c r="K36" s="10"/>
      <c r="L36" s="10"/>
      <c r="M36" s="9"/>
      <c r="N36" s="8"/>
      <c r="O36" s="10"/>
      <c r="P36" s="10"/>
      <c r="Q36" s="10"/>
      <c r="R36" s="9"/>
      <c r="S36" s="8"/>
      <c r="T36" s="10"/>
      <c r="U36" s="10"/>
      <c r="V36" s="10"/>
      <c r="W36" s="9"/>
      <c r="X36" s="8"/>
      <c r="Y36" s="10"/>
      <c r="Z36" s="18"/>
      <c r="AA36" s="18"/>
      <c r="AB36" s="19"/>
      <c r="AC36" s="84">
        <f t="shared" si="2"/>
        <v>0</v>
      </c>
      <c r="AD36" s="85">
        <f t="shared" si="3"/>
        <v>0</v>
      </c>
      <c r="AE36" s="86">
        <f t="shared" si="4"/>
        <v>0</v>
      </c>
      <c r="AF36" s="87">
        <f t="shared" si="5"/>
        <v>0</v>
      </c>
      <c r="AG36" s="3" t="str">
        <f>IF('Aug 26'!AG36="","",'Aug 26'!AG36)</f>
        <v/>
      </c>
      <c r="AH36" s="83" t="str">
        <f t="shared" ca="1" si="6"/>
        <v/>
      </c>
    </row>
    <row r="37" spans="1:34" ht="20.100000000000001" customHeight="1">
      <c r="A37" s="78">
        <v>30</v>
      </c>
      <c r="B37" s="5" t="str">
        <f>IF('Aug 26'!B37="","",'Aug 26'!B37)</f>
        <v>Name 30</v>
      </c>
      <c r="C37" s="6" t="str">
        <f>IF('Aug 26'!C37="","",'Aug 26'!C37)</f>
        <v>Vorname 30</v>
      </c>
      <c r="D37" s="8"/>
      <c r="E37" s="10"/>
      <c r="F37" s="10"/>
      <c r="G37" s="10"/>
      <c r="H37" s="9"/>
      <c r="I37" s="8"/>
      <c r="J37" s="10"/>
      <c r="K37" s="10"/>
      <c r="L37" s="10"/>
      <c r="M37" s="9"/>
      <c r="N37" s="8"/>
      <c r="O37" s="10"/>
      <c r="P37" s="10"/>
      <c r="Q37" s="10"/>
      <c r="R37" s="9"/>
      <c r="S37" s="8"/>
      <c r="T37" s="10"/>
      <c r="U37" s="10"/>
      <c r="V37" s="10"/>
      <c r="W37" s="9"/>
      <c r="X37" s="8"/>
      <c r="Y37" s="10"/>
      <c r="Z37" s="18"/>
      <c r="AA37" s="18"/>
      <c r="AB37" s="19"/>
      <c r="AC37" s="84">
        <f t="shared" si="2"/>
        <v>0</v>
      </c>
      <c r="AD37" s="85">
        <f t="shared" si="3"/>
        <v>0</v>
      </c>
      <c r="AE37" s="86">
        <f t="shared" si="4"/>
        <v>0</v>
      </c>
      <c r="AF37" s="87">
        <f t="shared" si="5"/>
        <v>0</v>
      </c>
      <c r="AG37" s="3" t="str">
        <f>IF('Aug 26'!AG37="","",'Aug 26'!AG37)</f>
        <v/>
      </c>
      <c r="AH37" s="83" t="str">
        <f t="shared" ca="1" si="6"/>
        <v/>
      </c>
    </row>
    <row r="38" spans="1:34" ht="20.100000000000001" customHeight="1">
      <c r="A38" s="78">
        <v>31</v>
      </c>
      <c r="B38" s="5" t="str">
        <f>IF('Aug 26'!B38="","",'Aug 26'!B38)</f>
        <v>Name 31</v>
      </c>
      <c r="C38" s="6" t="str">
        <f>IF('Aug 26'!C38="","",'Aug 26'!C38)</f>
        <v>Vorname 31</v>
      </c>
      <c r="D38" s="8"/>
      <c r="E38" s="10"/>
      <c r="F38" s="10"/>
      <c r="G38" s="10"/>
      <c r="H38" s="9"/>
      <c r="I38" s="8"/>
      <c r="J38" s="10"/>
      <c r="K38" s="10"/>
      <c r="L38" s="10"/>
      <c r="M38" s="9"/>
      <c r="N38" s="8"/>
      <c r="O38" s="10"/>
      <c r="P38" s="10"/>
      <c r="Q38" s="10"/>
      <c r="R38" s="9"/>
      <c r="S38" s="8"/>
      <c r="T38" s="10"/>
      <c r="U38" s="10"/>
      <c r="V38" s="10"/>
      <c r="W38" s="9"/>
      <c r="X38" s="8"/>
      <c r="Y38" s="10"/>
      <c r="Z38" s="18"/>
      <c r="AA38" s="18"/>
      <c r="AB38" s="19"/>
      <c r="AC38" s="84">
        <f t="shared" si="2"/>
        <v>0</v>
      </c>
      <c r="AD38" s="85">
        <f t="shared" si="3"/>
        <v>0</v>
      </c>
      <c r="AE38" s="86">
        <f t="shared" si="4"/>
        <v>0</v>
      </c>
      <c r="AF38" s="87">
        <f t="shared" si="5"/>
        <v>0</v>
      </c>
      <c r="AG38" s="3" t="str">
        <f>IF('Aug 26'!AG38="","",'Aug 26'!AG38)</f>
        <v/>
      </c>
      <c r="AH38" s="83" t="str">
        <f t="shared" ca="1" si="6"/>
        <v/>
      </c>
    </row>
    <row r="39" spans="1:34" ht="20.100000000000001" customHeight="1">
      <c r="A39" s="78">
        <v>32</v>
      </c>
      <c r="B39" s="5" t="str">
        <f>IF('Aug 26'!B39="","",'Aug 26'!B39)</f>
        <v>Name 32</v>
      </c>
      <c r="C39" s="6" t="str">
        <f>IF('Aug 26'!C39="","",'Aug 26'!C39)</f>
        <v>Vorname 32</v>
      </c>
      <c r="D39" s="8"/>
      <c r="E39" s="10"/>
      <c r="F39" s="10"/>
      <c r="G39" s="10"/>
      <c r="H39" s="9"/>
      <c r="I39" s="8"/>
      <c r="J39" s="10"/>
      <c r="K39" s="10"/>
      <c r="L39" s="10"/>
      <c r="M39" s="9"/>
      <c r="N39" s="8"/>
      <c r="O39" s="10"/>
      <c r="P39" s="10"/>
      <c r="Q39" s="10"/>
      <c r="R39" s="9"/>
      <c r="S39" s="8"/>
      <c r="T39" s="10"/>
      <c r="U39" s="10"/>
      <c r="V39" s="10"/>
      <c r="W39" s="9"/>
      <c r="X39" s="8"/>
      <c r="Y39" s="10"/>
      <c r="Z39" s="18"/>
      <c r="AA39" s="18"/>
      <c r="AB39" s="19"/>
      <c r="AC39" s="84">
        <f t="shared" si="2"/>
        <v>0</v>
      </c>
      <c r="AD39" s="85">
        <f t="shared" si="3"/>
        <v>0</v>
      </c>
      <c r="AE39" s="86">
        <f t="shared" si="4"/>
        <v>0</v>
      </c>
      <c r="AF39" s="87">
        <f t="shared" si="5"/>
        <v>0</v>
      </c>
      <c r="AG39" s="3" t="str">
        <f>IF('Aug 26'!AG39="","",'Aug 26'!AG39)</f>
        <v/>
      </c>
      <c r="AH39" s="83" t="str">
        <f t="shared" ca="1" si="6"/>
        <v/>
      </c>
    </row>
    <row r="40" spans="1:34" ht="20.100000000000001" customHeight="1">
      <c r="A40" s="78">
        <v>33</v>
      </c>
      <c r="B40" s="5" t="str">
        <f>IF('Aug 26'!B40="","",'Aug 26'!B40)</f>
        <v>Name 33</v>
      </c>
      <c r="C40" s="6" t="str">
        <f>IF('Aug 26'!C40="","",'Aug 26'!C40)</f>
        <v>Vorname 33</v>
      </c>
      <c r="D40" s="8"/>
      <c r="E40" s="10"/>
      <c r="F40" s="10"/>
      <c r="G40" s="10"/>
      <c r="H40" s="9"/>
      <c r="I40" s="8"/>
      <c r="J40" s="10"/>
      <c r="K40" s="10"/>
      <c r="L40" s="10"/>
      <c r="M40" s="9"/>
      <c r="N40" s="8"/>
      <c r="O40" s="10"/>
      <c r="P40" s="10"/>
      <c r="Q40" s="10"/>
      <c r="R40" s="9"/>
      <c r="S40" s="8"/>
      <c r="T40" s="10"/>
      <c r="U40" s="10"/>
      <c r="V40" s="10"/>
      <c r="W40" s="9"/>
      <c r="X40" s="8"/>
      <c r="Y40" s="10"/>
      <c r="Z40" s="18"/>
      <c r="AA40" s="18"/>
      <c r="AB40" s="19"/>
      <c r="AC40" s="84">
        <f t="shared" si="2"/>
        <v>0</v>
      </c>
      <c r="AD40" s="85">
        <f t="shared" si="3"/>
        <v>0</v>
      </c>
      <c r="AE40" s="86">
        <f t="shared" si="4"/>
        <v>0</v>
      </c>
      <c r="AF40" s="87">
        <f t="shared" si="5"/>
        <v>0</v>
      </c>
      <c r="AG40" s="3" t="str">
        <f>IF('Aug 26'!AG40="","",'Aug 26'!AG40)</f>
        <v/>
      </c>
      <c r="AH40" s="83" t="str">
        <f t="shared" ca="1" si="6"/>
        <v/>
      </c>
    </row>
    <row r="41" spans="1:34" ht="20.100000000000001" customHeight="1">
      <c r="A41" s="78">
        <v>34</v>
      </c>
      <c r="B41" s="5" t="str">
        <f>IF('Aug 26'!B41="","",'Aug 26'!B41)</f>
        <v>Name 34</v>
      </c>
      <c r="C41" s="6" t="str">
        <f>IF('Aug 26'!C41="","",'Aug 26'!C41)</f>
        <v>Vorname 34</v>
      </c>
      <c r="D41" s="8"/>
      <c r="E41" s="10"/>
      <c r="F41" s="10"/>
      <c r="G41" s="10"/>
      <c r="H41" s="9"/>
      <c r="I41" s="8"/>
      <c r="J41" s="10"/>
      <c r="K41" s="10"/>
      <c r="L41" s="10"/>
      <c r="M41" s="9"/>
      <c r="N41" s="8"/>
      <c r="O41" s="10"/>
      <c r="P41" s="10"/>
      <c r="Q41" s="10"/>
      <c r="R41" s="9"/>
      <c r="S41" s="8"/>
      <c r="T41" s="10"/>
      <c r="U41" s="10"/>
      <c r="V41" s="10"/>
      <c r="W41" s="9"/>
      <c r="X41" s="8"/>
      <c r="Y41" s="10"/>
      <c r="Z41" s="18"/>
      <c r="AA41" s="18"/>
      <c r="AB41" s="19"/>
      <c r="AC41" s="84">
        <f t="shared" si="2"/>
        <v>0</v>
      </c>
      <c r="AD41" s="85">
        <f t="shared" si="3"/>
        <v>0</v>
      </c>
      <c r="AE41" s="86">
        <f t="shared" si="4"/>
        <v>0</v>
      </c>
      <c r="AF41" s="87">
        <f t="shared" si="5"/>
        <v>0</v>
      </c>
      <c r="AG41" s="3" t="str">
        <f>IF('Aug 26'!AG41="","",'Aug 26'!AG41)</f>
        <v/>
      </c>
      <c r="AH41" s="83" t="str">
        <f t="shared" ca="1" si="6"/>
        <v/>
      </c>
    </row>
    <row r="42" spans="1:34" ht="20.100000000000001" customHeight="1" thickBot="1">
      <c r="A42" s="78">
        <v>35</v>
      </c>
      <c r="B42" s="5" t="str">
        <f>IF('Aug 26'!B42="","",'Aug 26'!B42)</f>
        <v>Name 35</v>
      </c>
      <c r="C42" s="6" t="str">
        <f>IF('Aug 26'!C42="","",'Aug 26'!C42)</f>
        <v>Vorname 35</v>
      </c>
      <c r="D42" s="11"/>
      <c r="E42" s="13"/>
      <c r="F42" s="13"/>
      <c r="G42" s="13"/>
      <c r="H42" s="12"/>
      <c r="I42" s="11"/>
      <c r="J42" s="13"/>
      <c r="K42" s="13"/>
      <c r="L42" s="13"/>
      <c r="M42" s="12"/>
      <c r="N42" s="11"/>
      <c r="O42" s="13"/>
      <c r="P42" s="13"/>
      <c r="Q42" s="13"/>
      <c r="R42" s="12"/>
      <c r="S42" s="11"/>
      <c r="T42" s="13"/>
      <c r="U42" s="13"/>
      <c r="V42" s="13"/>
      <c r="W42" s="12"/>
      <c r="X42" s="11"/>
      <c r="Y42" s="13"/>
      <c r="Z42" s="20"/>
      <c r="AA42" s="20"/>
      <c r="AB42" s="21"/>
      <c r="AC42" s="88">
        <f t="shared" si="2"/>
        <v>0</v>
      </c>
      <c r="AD42" s="89">
        <f t="shared" si="3"/>
        <v>0</v>
      </c>
      <c r="AE42" s="90">
        <f t="shared" si="4"/>
        <v>0</v>
      </c>
      <c r="AF42" s="91">
        <f t="shared" si="5"/>
        <v>0</v>
      </c>
      <c r="AG42" s="3" t="str">
        <f>IF('Aug 26'!AG42="","",'Aug 26'!AG42)</f>
        <v/>
      </c>
      <c r="AH42" s="92" t="str">
        <f t="shared" ca="1" si="6"/>
        <v/>
      </c>
    </row>
    <row r="43" spans="1:34" ht="20.100000000000001" customHeight="1">
      <c r="B43" s="130" t="s">
        <v>9</v>
      </c>
      <c r="C43" s="131"/>
      <c r="D43" s="93">
        <f t="shared" ref="D43:AB43" si="7">COUNTIF(D8:D42,"X")</f>
        <v>0</v>
      </c>
      <c r="E43" s="94">
        <f t="shared" si="7"/>
        <v>0</v>
      </c>
      <c r="F43" s="94">
        <f t="shared" si="7"/>
        <v>0</v>
      </c>
      <c r="G43" s="94">
        <f t="shared" si="7"/>
        <v>0</v>
      </c>
      <c r="H43" s="95">
        <f t="shared" si="7"/>
        <v>0</v>
      </c>
      <c r="I43" s="93">
        <f t="shared" si="7"/>
        <v>0</v>
      </c>
      <c r="J43" s="94">
        <f t="shared" si="7"/>
        <v>0</v>
      </c>
      <c r="K43" s="94">
        <f t="shared" si="7"/>
        <v>0</v>
      </c>
      <c r="L43" s="94">
        <f t="shared" si="7"/>
        <v>0</v>
      </c>
      <c r="M43" s="95">
        <f t="shared" si="7"/>
        <v>0</v>
      </c>
      <c r="N43" s="93">
        <f t="shared" si="7"/>
        <v>0</v>
      </c>
      <c r="O43" s="94">
        <f t="shared" si="7"/>
        <v>0</v>
      </c>
      <c r="P43" s="94">
        <f t="shared" si="7"/>
        <v>0</v>
      </c>
      <c r="Q43" s="94">
        <f t="shared" si="7"/>
        <v>0</v>
      </c>
      <c r="R43" s="95">
        <f t="shared" si="7"/>
        <v>0</v>
      </c>
      <c r="S43" s="93">
        <f t="shared" si="7"/>
        <v>0</v>
      </c>
      <c r="T43" s="94">
        <f t="shared" si="7"/>
        <v>0</v>
      </c>
      <c r="U43" s="94">
        <f t="shared" si="7"/>
        <v>0</v>
      </c>
      <c r="V43" s="94">
        <f t="shared" si="7"/>
        <v>0</v>
      </c>
      <c r="W43" s="95">
        <f t="shared" si="7"/>
        <v>0</v>
      </c>
      <c r="X43" s="93">
        <f t="shared" si="7"/>
        <v>0</v>
      </c>
      <c r="Y43" s="94">
        <f t="shared" si="7"/>
        <v>0</v>
      </c>
      <c r="Z43" s="94">
        <f t="shared" si="7"/>
        <v>0</v>
      </c>
      <c r="AA43" s="94">
        <f t="shared" si="7"/>
        <v>0</v>
      </c>
      <c r="AB43" s="95">
        <f t="shared" si="7"/>
        <v>0</v>
      </c>
      <c r="AC43" s="112"/>
      <c r="AD43" s="113"/>
      <c r="AE43" s="113"/>
      <c r="AF43" s="113"/>
      <c r="AG43" s="114"/>
      <c r="AH43" s="115"/>
    </row>
    <row r="44" spans="1:34" ht="20.100000000000001" customHeight="1">
      <c r="B44" s="120" t="s">
        <v>4</v>
      </c>
      <c r="C44" s="121"/>
      <c r="D44" s="96">
        <f t="shared" ref="D44:AB44" si="8">COUNTIF(D8:D42,"e")</f>
        <v>0</v>
      </c>
      <c r="E44" s="97">
        <f t="shared" si="8"/>
        <v>0</v>
      </c>
      <c r="F44" s="97">
        <f t="shared" si="8"/>
        <v>0</v>
      </c>
      <c r="G44" s="97">
        <f t="shared" si="8"/>
        <v>0</v>
      </c>
      <c r="H44" s="98">
        <f t="shared" si="8"/>
        <v>0</v>
      </c>
      <c r="I44" s="96">
        <f t="shared" si="8"/>
        <v>0</v>
      </c>
      <c r="J44" s="97">
        <f t="shared" si="8"/>
        <v>0</v>
      </c>
      <c r="K44" s="97">
        <f t="shared" si="8"/>
        <v>0</v>
      </c>
      <c r="L44" s="97">
        <f t="shared" si="8"/>
        <v>0</v>
      </c>
      <c r="M44" s="98">
        <f t="shared" si="8"/>
        <v>0</v>
      </c>
      <c r="N44" s="96">
        <f t="shared" si="8"/>
        <v>0</v>
      </c>
      <c r="O44" s="97">
        <f t="shared" si="8"/>
        <v>0</v>
      </c>
      <c r="P44" s="97">
        <f t="shared" si="8"/>
        <v>0</v>
      </c>
      <c r="Q44" s="97">
        <f t="shared" si="8"/>
        <v>0</v>
      </c>
      <c r="R44" s="98">
        <f t="shared" si="8"/>
        <v>0</v>
      </c>
      <c r="S44" s="96">
        <f t="shared" si="8"/>
        <v>0</v>
      </c>
      <c r="T44" s="97">
        <f t="shared" si="8"/>
        <v>0</v>
      </c>
      <c r="U44" s="97">
        <f t="shared" si="8"/>
        <v>0</v>
      </c>
      <c r="V44" s="97">
        <f t="shared" si="8"/>
        <v>0</v>
      </c>
      <c r="W44" s="98">
        <f t="shared" si="8"/>
        <v>0</v>
      </c>
      <c r="X44" s="96">
        <f t="shared" si="8"/>
        <v>0</v>
      </c>
      <c r="Y44" s="97">
        <f t="shared" si="8"/>
        <v>0</v>
      </c>
      <c r="Z44" s="97">
        <f t="shared" si="8"/>
        <v>0</v>
      </c>
      <c r="AA44" s="97">
        <f t="shared" si="8"/>
        <v>0</v>
      </c>
      <c r="AB44" s="98">
        <f t="shared" si="8"/>
        <v>0</v>
      </c>
      <c r="AC44" s="116"/>
      <c r="AD44" s="114"/>
      <c r="AE44" s="114"/>
      <c r="AF44" s="114"/>
      <c r="AG44" s="114"/>
      <c r="AH44" s="115"/>
    </row>
    <row r="45" spans="1:34" ht="20.100000000000001" customHeight="1">
      <c r="B45" s="122" t="s">
        <v>10</v>
      </c>
      <c r="C45" s="123"/>
      <c r="D45" s="99">
        <f t="shared" ref="D45:AB45" si="9">COUNTIF(D8:D42,"k")</f>
        <v>0</v>
      </c>
      <c r="E45" s="100">
        <f t="shared" si="9"/>
        <v>0</v>
      </c>
      <c r="F45" s="100">
        <f t="shared" si="9"/>
        <v>0</v>
      </c>
      <c r="G45" s="100">
        <f t="shared" si="9"/>
        <v>0</v>
      </c>
      <c r="H45" s="101">
        <f t="shared" si="9"/>
        <v>0</v>
      </c>
      <c r="I45" s="99">
        <f t="shared" si="9"/>
        <v>0</v>
      </c>
      <c r="J45" s="100">
        <f t="shared" si="9"/>
        <v>0</v>
      </c>
      <c r="K45" s="100">
        <f t="shared" si="9"/>
        <v>0</v>
      </c>
      <c r="L45" s="100">
        <f t="shared" si="9"/>
        <v>0</v>
      </c>
      <c r="M45" s="101">
        <f t="shared" si="9"/>
        <v>0</v>
      </c>
      <c r="N45" s="99">
        <f t="shared" si="9"/>
        <v>0</v>
      </c>
      <c r="O45" s="100">
        <f t="shared" si="9"/>
        <v>0</v>
      </c>
      <c r="P45" s="100">
        <f t="shared" si="9"/>
        <v>0</v>
      </c>
      <c r="Q45" s="100">
        <f t="shared" si="9"/>
        <v>0</v>
      </c>
      <c r="R45" s="101">
        <f t="shared" si="9"/>
        <v>0</v>
      </c>
      <c r="S45" s="99">
        <f t="shared" si="9"/>
        <v>0</v>
      </c>
      <c r="T45" s="100">
        <f t="shared" si="9"/>
        <v>0</v>
      </c>
      <c r="U45" s="100">
        <f t="shared" si="9"/>
        <v>0</v>
      </c>
      <c r="V45" s="100">
        <f t="shared" si="9"/>
        <v>0</v>
      </c>
      <c r="W45" s="101">
        <f t="shared" si="9"/>
        <v>0</v>
      </c>
      <c r="X45" s="99">
        <f t="shared" si="9"/>
        <v>0</v>
      </c>
      <c r="Y45" s="100">
        <f t="shared" si="9"/>
        <v>0</v>
      </c>
      <c r="Z45" s="100">
        <f t="shared" si="9"/>
        <v>0</v>
      </c>
      <c r="AA45" s="100">
        <f t="shared" si="9"/>
        <v>0</v>
      </c>
      <c r="AB45" s="101">
        <f t="shared" si="9"/>
        <v>0</v>
      </c>
      <c r="AC45" s="116"/>
      <c r="AD45" s="114"/>
      <c r="AE45" s="114"/>
      <c r="AF45" s="114"/>
      <c r="AG45" s="114"/>
      <c r="AH45" s="115"/>
    </row>
    <row r="46" spans="1:34" ht="20.100000000000001" customHeight="1" thickBot="1">
      <c r="B46" s="124" t="s">
        <v>5</v>
      </c>
      <c r="C46" s="125"/>
      <c r="D46" s="102">
        <f t="shared" ref="D46:AB46" si="10">COUNTIF(D8:D42,"u")</f>
        <v>0</v>
      </c>
      <c r="E46" s="103">
        <f t="shared" si="10"/>
        <v>0</v>
      </c>
      <c r="F46" s="103">
        <f t="shared" si="10"/>
        <v>0</v>
      </c>
      <c r="G46" s="103">
        <f t="shared" si="10"/>
        <v>0</v>
      </c>
      <c r="H46" s="104">
        <f t="shared" si="10"/>
        <v>0</v>
      </c>
      <c r="I46" s="102">
        <f t="shared" si="10"/>
        <v>0</v>
      </c>
      <c r="J46" s="103">
        <f t="shared" si="10"/>
        <v>0</v>
      </c>
      <c r="K46" s="103">
        <f t="shared" si="10"/>
        <v>0</v>
      </c>
      <c r="L46" s="103">
        <f t="shared" si="10"/>
        <v>0</v>
      </c>
      <c r="M46" s="104">
        <f t="shared" si="10"/>
        <v>0</v>
      </c>
      <c r="N46" s="102">
        <f t="shared" si="10"/>
        <v>0</v>
      </c>
      <c r="O46" s="103">
        <f t="shared" si="10"/>
        <v>0</v>
      </c>
      <c r="P46" s="103">
        <f t="shared" si="10"/>
        <v>0</v>
      </c>
      <c r="Q46" s="103">
        <f t="shared" si="10"/>
        <v>0</v>
      </c>
      <c r="R46" s="104">
        <f t="shared" si="10"/>
        <v>0</v>
      </c>
      <c r="S46" s="102">
        <f t="shared" si="10"/>
        <v>0</v>
      </c>
      <c r="T46" s="103">
        <f t="shared" si="10"/>
        <v>0</v>
      </c>
      <c r="U46" s="103">
        <f t="shared" si="10"/>
        <v>0</v>
      </c>
      <c r="V46" s="103">
        <f t="shared" si="10"/>
        <v>0</v>
      </c>
      <c r="W46" s="104">
        <f t="shared" si="10"/>
        <v>0</v>
      </c>
      <c r="X46" s="102">
        <f t="shared" si="10"/>
        <v>0</v>
      </c>
      <c r="Y46" s="103">
        <f t="shared" si="10"/>
        <v>0</v>
      </c>
      <c r="Z46" s="103">
        <f t="shared" si="10"/>
        <v>0</v>
      </c>
      <c r="AA46" s="103">
        <f t="shared" si="10"/>
        <v>0</v>
      </c>
      <c r="AB46" s="104">
        <f t="shared" si="10"/>
        <v>0</v>
      </c>
      <c r="AC46" s="117"/>
      <c r="AD46" s="118"/>
      <c r="AE46" s="118"/>
      <c r="AF46" s="118"/>
      <c r="AG46" s="118"/>
      <c r="AH46" s="119"/>
    </row>
  </sheetData>
  <sheetProtection algorithmName="SHA-512" hashValue="Hth0cFaEdK/m09hd4DcKo4L6OWL/vlxVzXqTlXS0ARn2pcEBvL2lrPT8LCzUBjrKfdG6xMHEByp5NADBvFV0hw==" saltValue="/PJP0b7MrfB038zcSXj0ng==" spinCount="100000" sheet="1" objects="1" scenarios="1"/>
  <mergeCells count="21">
    <mergeCell ref="B43:C43"/>
    <mergeCell ref="AC43:AH46"/>
    <mergeCell ref="B44:C44"/>
    <mergeCell ref="B45:C45"/>
    <mergeCell ref="B46:C46"/>
    <mergeCell ref="X5:AB5"/>
    <mergeCell ref="D1:AB1"/>
    <mergeCell ref="AC1:AH1"/>
    <mergeCell ref="B3:C3"/>
    <mergeCell ref="AD3:AH3"/>
    <mergeCell ref="AC4:AC7"/>
    <mergeCell ref="AD4:AD7"/>
    <mergeCell ref="AE4:AE7"/>
    <mergeCell ref="AF4:AF7"/>
    <mergeCell ref="AG4:AG7"/>
    <mergeCell ref="AH4:AH7"/>
    <mergeCell ref="B5:C5"/>
    <mergeCell ref="D5:H5"/>
    <mergeCell ref="I5:M5"/>
    <mergeCell ref="N5:R5"/>
    <mergeCell ref="S5:W5"/>
  </mergeCells>
  <conditionalFormatting sqref="B8:C42 AG8:AH42">
    <cfRule type="expression" dxfId="19" priority="2">
      <formula>IF($AG8="",0,AND(DAY(TODAY())=DAY($AG8),MONTH(TODAY())=MONTH($AG8)))</formula>
    </cfRule>
    <cfRule type="expression" dxfId="18" priority="3">
      <formula>IF($AG8="",0,MONTH($AG8)=MONTH($AC$1))</formula>
    </cfRule>
  </conditionalFormatting>
  <conditionalFormatting sqref="B8:AB42 AG8:AH42">
    <cfRule type="expression" dxfId="17" priority="9">
      <formula>MOD(ROW(),2)=0</formula>
    </cfRule>
  </conditionalFormatting>
  <conditionalFormatting sqref="D6:AB7">
    <cfRule type="expression" dxfId="16" priority="8">
      <formula>D$3:AB$3="x"</formula>
    </cfRule>
  </conditionalFormatting>
  <conditionalFormatting sqref="D8:AB42">
    <cfRule type="cellIs" dxfId="14" priority="4" operator="equal">
      <formula>"k"</formula>
    </cfRule>
    <cfRule type="cellIs" dxfId="13" priority="5" operator="equal">
      <formula>"u"</formula>
    </cfRule>
    <cfRule type="cellIs" dxfId="12" priority="6" operator="equal">
      <formula>"e"</formula>
    </cfRule>
    <cfRule type="cellIs" dxfId="11" priority="7" operator="equal">
      <formula>"x"</formula>
    </cfRule>
  </conditionalFormatting>
  <pageMargins left="0.61" right="0.17" top="0.63" bottom="0.27" header="0.23" footer="0.17"/>
  <pageSetup paperSize="9" scale="54"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70124FC4-AAD2-4FC7-9EB0-F3799108EAE7}">
            <xm:f>MATCH(D$7,Feiertage!$C:$C,0)&gt;0</xm:f>
            <x14:dxf>
              <font>
                <b/>
                <i val="0"/>
              </font>
              <fill>
                <patternFill patternType="lightDown">
                  <fgColor theme="0"/>
                  <bgColor rgb="FFFFB7B7"/>
                </patternFill>
              </fill>
            </x14:dxf>
          </x14:cfRule>
          <xm:sqref>D6:AB42</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B14EC-ECC1-4C58-A6F8-1E9B49FD4DA7}">
  <sheetPr>
    <tabColor theme="8" tint="0.39997558519241921"/>
    <pageSetUpPr fitToPage="1"/>
  </sheetPr>
  <dimension ref="A1:AJ46"/>
  <sheetViews>
    <sheetView showGridLines="0" zoomScale="90" zoomScaleNormal="90" workbookViewId="0">
      <pane xSplit="1" ySplit="7" topLeftCell="B8" activePane="bottomRight" state="frozen"/>
      <selection activeCell="I22" sqref="I22"/>
      <selection pane="topRight" activeCell="I22" sqref="I22"/>
      <selection pane="bottomLeft" activeCell="I22" sqref="I22"/>
      <selection pane="bottomRight" activeCell="D1" sqref="D1:AB1"/>
    </sheetView>
  </sheetViews>
  <sheetFormatPr baseColWidth="10" defaultColWidth="11.42578125" defaultRowHeight="14.25"/>
  <cols>
    <col min="1" max="1" width="4.28515625" style="64" bestFit="1" customWidth="1"/>
    <col min="2" max="3" width="15.7109375" style="64" customWidth="1"/>
    <col min="4" max="6" width="5.28515625" style="64" hidden="1" customWidth="1"/>
    <col min="7" max="28" width="5.28515625" style="64" customWidth="1"/>
    <col min="29" max="32" width="6.7109375" style="64" customWidth="1"/>
    <col min="33" max="33" width="12.140625" style="64" bestFit="1" customWidth="1"/>
    <col min="34" max="34" width="5.5703125" style="64" customWidth="1"/>
    <col min="35" max="35" width="14.28515625" style="1" bestFit="1" customWidth="1"/>
    <col min="36" max="36" width="14.28515625" style="1" customWidth="1"/>
    <col min="37" max="38" width="11.42578125" style="1" customWidth="1"/>
    <col min="39" max="16384" width="11.42578125" style="1"/>
  </cols>
  <sheetData>
    <row r="1" spans="1:36" ht="42.75" customHeight="1">
      <c r="A1" s="107"/>
      <c r="B1" s="63"/>
      <c r="C1" s="63"/>
      <c r="D1" s="150" t="str">
        <f>'Aug 26'!$D$1</f>
        <v>Anwesenheitsliste Klasse 1a</v>
      </c>
      <c r="E1" s="150"/>
      <c r="F1" s="150"/>
      <c r="G1" s="150"/>
      <c r="H1" s="150"/>
      <c r="I1" s="150"/>
      <c r="J1" s="150"/>
      <c r="K1" s="150"/>
      <c r="L1" s="150"/>
      <c r="M1" s="150"/>
      <c r="N1" s="150"/>
      <c r="O1" s="150"/>
      <c r="P1" s="150"/>
      <c r="Q1" s="150"/>
      <c r="R1" s="150"/>
      <c r="S1" s="150"/>
      <c r="T1" s="150"/>
      <c r="U1" s="150"/>
      <c r="V1" s="150"/>
      <c r="W1" s="150"/>
      <c r="X1" s="150"/>
      <c r="Y1" s="150"/>
      <c r="Z1" s="150"/>
      <c r="AA1" s="150"/>
      <c r="AB1" s="150"/>
      <c r="AC1" s="149">
        <f>DATE(Feiertage!$O$1,10,1)</f>
        <v>46296</v>
      </c>
      <c r="AD1" s="149"/>
      <c r="AE1" s="149"/>
      <c r="AF1" s="149"/>
      <c r="AG1" s="149"/>
      <c r="AH1" s="149"/>
      <c r="AI1" s="2"/>
      <c r="AJ1" s="2"/>
    </row>
    <row r="2" spans="1:36" ht="14.25" customHeight="1" thickBot="1">
      <c r="B2" s="65"/>
    </row>
    <row r="3" spans="1:36" ht="25.5" customHeight="1" thickBot="1">
      <c r="B3" s="147" t="s">
        <v>141</v>
      </c>
      <c r="C3" s="148"/>
      <c r="D3" s="14"/>
      <c r="E3" s="15"/>
      <c r="F3" s="15"/>
      <c r="G3" s="15"/>
      <c r="H3" s="15"/>
      <c r="I3" s="15"/>
      <c r="J3" s="15"/>
      <c r="K3" s="15"/>
      <c r="L3" s="15"/>
      <c r="M3" s="15"/>
      <c r="N3" s="15"/>
      <c r="O3" s="15"/>
      <c r="P3" s="15"/>
      <c r="Q3" s="15"/>
      <c r="R3" s="15"/>
      <c r="S3" s="15"/>
      <c r="T3" s="15"/>
      <c r="U3" s="15"/>
      <c r="V3" s="15"/>
      <c r="W3" s="15"/>
      <c r="X3" s="15"/>
      <c r="Y3" s="15"/>
      <c r="Z3" s="15"/>
      <c r="AA3" s="15"/>
      <c r="AB3" s="22"/>
      <c r="AC3" s="66">
        <f>COUNTIF(D3:AB3,"X")</f>
        <v>0</v>
      </c>
      <c r="AD3" s="154" t="s">
        <v>13</v>
      </c>
      <c r="AE3" s="154"/>
      <c r="AF3" s="154"/>
      <c r="AG3" s="154"/>
      <c r="AH3" s="155"/>
    </row>
    <row r="4" spans="1:36" ht="11.25" customHeight="1" thickBot="1">
      <c r="D4" s="67"/>
      <c r="AB4" s="67"/>
      <c r="AC4" s="132" t="s">
        <v>6</v>
      </c>
      <c r="AD4" s="135" t="s">
        <v>7</v>
      </c>
      <c r="AE4" s="138" t="s">
        <v>8</v>
      </c>
      <c r="AF4" s="141" t="s">
        <v>3</v>
      </c>
      <c r="AG4" s="144" t="s">
        <v>11</v>
      </c>
      <c r="AH4" s="151" t="s">
        <v>12</v>
      </c>
    </row>
    <row r="5" spans="1:36" ht="27" customHeight="1" thickBot="1">
      <c r="B5" s="147" t="s">
        <v>2</v>
      </c>
      <c r="C5" s="148"/>
      <c r="D5" s="162">
        <v>40</v>
      </c>
      <c r="E5" s="127"/>
      <c r="F5" s="127"/>
      <c r="G5" s="127"/>
      <c r="H5" s="128"/>
      <c r="I5" s="126">
        <f>D5+1</f>
        <v>41</v>
      </c>
      <c r="J5" s="127"/>
      <c r="K5" s="127"/>
      <c r="L5" s="127"/>
      <c r="M5" s="128"/>
      <c r="N5" s="126">
        <f>I5+1</f>
        <v>42</v>
      </c>
      <c r="O5" s="127"/>
      <c r="P5" s="127"/>
      <c r="Q5" s="127"/>
      <c r="R5" s="128"/>
      <c r="S5" s="126">
        <f>N5+1</f>
        <v>43</v>
      </c>
      <c r="T5" s="127"/>
      <c r="U5" s="127"/>
      <c r="V5" s="127"/>
      <c r="W5" s="128"/>
      <c r="X5" s="126">
        <f>S5+1</f>
        <v>44</v>
      </c>
      <c r="Y5" s="127"/>
      <c r="Z5" s="127"/>
      <c r="AA5" s="127"/>
      <c r="AB5" s="129"/>
      <c r="AC5" s="133"/>
      <c r="AD5" s="136"/>
      <c r="AE5" s="139"/>
      <c r="AF5" s="142"/>
      <c r="AG5" s="145"/>
      <c r="AH5" s="152"/>
    </row>
    <row r="6" spans="1:36" ht="30" customHeight="1" thickBot="1">
      <c r="B6" s="68"/>
      <c r="C6" s="106"/>
      <c r="D6" s="69">
        <f>D7</f>
        <v>46293</v>
      </c>
      <c r="E6" s="70">
        <f>E7</f>
        <v>46294</v>
      </c>
      <c r="F6" s="70">
        <f t="shared" ref="F6:AB6" si="0">F7</f>
        <v>46295</v>
      </c>
      <c r="G6" s="70">
        <f t="shared" si="0"/>
        <v>46296</v>
      </c>
      <c r="H6" s="71">
        <f t="shared" si="0"/>
        <v>46297</v>
      </c>
      <c r="I6" s="69">
        <f>I7</f>
        <v>46300</v>
      </c>
      <c r="J6" s="70">
        <f t="shared" si="0"/>
        <v>46301</v>
      </c>
      <c r="K6" s="70">
        <f t="shared" si="0"/>
        <v>46302</v>
      </c>
      <c r="L6" s="70">
        <f t="shared" si="0"/>
        <v>46303</v>
      </c>
      <c r="M6" s="71">
        <f t="shared" si="0"/>
        <v>46304</v>
      </c>
      <c r="N6" s="69">
        <f t="shared" si="0"/>
        <v>46307</v>
      </c>
      <c r="O6" s="70">
        <f t="shared" si="0"/>
        <v>46308</v>
      </c>
      <c r="P6" s="70">
        <f t="shared" si="0"/>
        <v>46309</v>
      </c>
      <c r="Q6" s="70">
        <f t="shared" si="0"/>
        <v>46310</v>
      </c>
      <c r="R6" s="71">
        <f t="shared" si="0"/>
        <v>46311</v>
      </c>
      <c r="S6" s="69">
        <f t="shared" si="0"/>
        <v>46314</v>
      </c>
      <c r="T6" s="70">
        <f t="shared" si="0"/>
        <v>46315</v>
      </c>
      <c r="U6" s="70">
        <f t="shared" si="0"/>
        <v>46316</v>
      </c>
      <c r="V6" s="70">
        <f t="shared" si="0"/>
        <v>46317</v>
      </c>
      <c r="W6" s="71">
        <f t="shared" si="0"/>
        <v>46318</v>
      </c>
      <c r="X6" s="69">
        <f t="shared" si="0"/>
        <v>46321</v>
      </c>
      <c r="Y6" s="70">
        <f t="shared" si="0"/>
        <v>46322</v>
      </c>
      <c r="Z6" s="70">
        <f t="shared" si="0"/>
        <v>46323</v>
      </c>
      <c r="AA6" s="70">
        <f t="shared" si="0"/>
        <v>46324</v>
      </c>
      <c r="AB6" s="72">
        <f t="shared" si="0"/>
        <v>46325</v>
      </c>
      <c r="AC6" s="133"/>
      <c r="AD6" s="136"/>
      <c r="AE6" s="139"/>
      <c r="AF6" s="142"/>
      <c r="AG6" s="145"/>
      <c r="AH6" s="152"/>
    </row>
    <row r="7" spans="1:36" ht="30" customHeight="1" thickBot="1">
      <c r="B7" s="73" t="s">
        <v>0</v>
      </c>
      <c r="C7" s="73" t="s">
        <v>1</v>
      </c>
      <c r="D7" s="74">
        <f>DATE(Feiertage!$O$1,1,1)+(D5-IF(WEEKDAY(DATE(Feiertage!$O$1,1,1),2)&gt;4,0,1))*7+1-1+1-WEEKDAY(DATE(Feiertage!$O$1,1,1)+(D5-IF(WEEKDAY(DATE(Feiertage!$O$1,1,1),2)&gt;4,0,1))*7,2)</f>
        <v>46293</v>
      </c>
      <c r="E7" s="75">
        <f>D7+1</f>
        <v>46294</v>
      </c>
      <c r="F7" s="75">
        <f t="shared" ref="F7:V7" si="1">E7+1</f>
        <v>46295</v>
      </c>
      <c r="G7" s="75">
        <f t="shared" si="1"/>
        <v>46296</v>
      </c>
      <c r="H7" s="76">
        <f t="shared" si="1"/>
        <v>46297</v>
      </c>
      <c r="I7" s="74">
        <f>DATE(Feiertage!$O$1,1,1)+(I5-IF(WEEKDAY(DATE(Feiertage!$O$1,1,1),2)&gt;4,0,1))*7+1-1+1-WEEKDAY(DATE(Feiertage!$O$1,1,1)+(I5-IF(WEEKDAY(DATE(Feiertage!$O$1,1,1),2)&gt;4,0,1))*7,2)</f>
        <v>46300</v>
      </c>
      <c r="J7" s="75">
        <f t="shared" si="1"/>
        <v>46301</v>
      </c>
      <c r="K7" s="75">
        <f t="shared" si="1"/>
        <v>46302</v>
      </c>
      <c r="L7" s="75">
        <f t="shared" si="1"/>
        <v>46303</v>
      </c>
      <c r="M7" s="76">
        <f t="shared" si="1"/>
        <v>46304</v>
      </c>
      <c r="N7" s="74">
        <f>DATE(Feiertage!$O$1,1,1)+(N5-IF(WEEKDAY(DATE(Feiertage!$O$1,1,1),2)&gt;4,0,1))*7+1-1+1-WEEKDAY(DATE(Feiertage!$O$1,1,1)+(N5-IF(WEEKDAY(DATE(Feiertage!$O$1,1,1),2)&gt;4,0,1))*7,2)</f>
        <v>46307</v>
      </c>
      <c r="O7" s="75">
        <f t="shared" si="1"/>
        <v>46308</v>
      </c>
      <c r="P7" s="75">
        <f t="shared" si="1"/>
        <v>46309</v>
      </c>
      <c r="Q7" s="75">
        <f t="shared" si="1"/>
        <v>46310</v>
      </c>
      <c r="R7" s="76">
        <f t="shared" si="1"/>
        <v>46311</v>
      </c>
      <c r="S7" s="74">
        <f>DATE(Feiertage!$O$1,1,1)+(S5-IF(WEEKDAY(DATE(Feiertage!$O$1,1,1),2)&gt;4,0,1))*7+1-1+1-WEEKDAY(DATE(Feiertage!$O$1,1,1)+(S5-IF(WEEKDAY(DATE(Feiertage!$O$1,1,1),2)&gt;4,0,1))*7,2)</f>
        <v>46314</v>
      </c>
      <c r="T7" s="75">
        <f t="shared" si="1"/>
        <v>46315</v>
      </c>
      <c r="U7" s="75">
        <f t="shared" si="1"/>
        <v>46316</v>
      </c>
      <c r="V7" s="75">
        <f t="shared" si="1"/>
        <v>46317</v>
      </c>
      <c r="W7" s="76">
        <f>V7+1</f>
        <v>46318</v>
      </c>
      <c r="X7" s="74">
        <f>DATE(Feiertage!$O$1,1,1)+(X5-IF(WEEKDAY(DATE(Feiertage!$O$1,1,1),2)&gt;4,0,1))*7+1-1+1-WEEKDAY(DATE(Feiertage!$O$1,1,1)+(X5-IF(WEEKDAY(DATE(Feiertage!$O$1,1,1),2)&gt;4,0,1))*7,2)</f>
        <v>46321</v>
      </c>
      <c r="Y7" s="75">
        <f>X7+1</f>
        <v>46322</v>
      </c>
      <c r="Z7" s="75">
        <f>Y7+1</f>
        <v>46323</v>
      </c>
      <c r="AA7" s="75">
        <f>Z7+1</f>
        <v>46324</v>
      </c>
      <c r="AB7" s="77">
        <f>AA7+1</f>
        <v>46325</v>
      </c>
      <c r="AC7" s="134"/>
      <c r="AD7" s="137"/>
      <c r="AE7" s="140"/>
      <c r="AF7" s="143"/>
      <c r="AG7" s="146"/>
      <c r="AH7" s="153"/>
    </row>
    <row r="8" spans="1:36" ht="20.100000000000001" customHeight="1" thickTop="1">
      <c r="A8" s="78">
        <v>1</v>
      </c>
      <c r="B8" s="5" t="str">
        <f>IF('Sep 26'!B8="","",'Sep 26'!B8)</f>
        <v>Schmidt</v>
      </c>
      <c r="C8" s="6" t="str">
        <f>IF('Sep 26'!C8="","",'Sep 26'!C8)</f>
        <v>Julia</v>
      </c>
      <c r="D8" s="5"/>
      <c r="E8" s="7"/>
      <c r="F8" s="7"/>
      <c r="G8" s="7"/>
      <c r="H8" s="6"/>
      <c r="I8" s="5"/>
      <c r="J8" s="7"/>
      <c r="K8" s="7"/>
      <c r="L8" s="7"/>
      <c r="M8" s="6"/>
      <c r="N8" s="5"/>
      <c r="O8" s="7"/>
      <c r="P8" s="7"/>
      <c r="Q8" s="7"/>
      <c r="R8" s="6"/>
      <c r="S8" s="5"/>
      <c r="T8" s="7"/>
      <c r="U8" s="7"/>
      <c r="V8" s="7"/>
      <c r="W8" s="6"/>
      <c r="X8" s="5"/>
      <c r="Y8" s="7"/>
      <c r="Z8" s="16"/>
      <c r="AA8" s="16"/>
      <c r="AB8" s="17"/>
      <c r="AC8" s="79">
        <f t="shared" ref="AC8:AC42" si="2">COUNTIF(D8:AB8,"X")</f>
        <v>0</v>
      </c>
      <c r="AD8" s="80">
        <f t="shared" ref="AD8:AD42" si="3">COUNTIF(D8:AB8,"e")</f>
        <v>0</v>
      </c>
      <c r="AE8" s="81">
        <f t="shared" ref="AE8:AE42" si="4">COUNTIF(D8:AB8,"k")</f>
        <v>0</v>
      </c>
      <c r="AF8" s="82">
        <f t="shared" ref="AF8:AF42" si="5">COUNTIF(D8:AB8,"u")</f>
        <v>0</v>
      </c>
      <c r="AG8" s="3">
        <f>IF('Sep 26'!AG8="","",'Sep 26'!AG8)</f>
        <v>42970</v>
      </c>
      <c r="AH8" s="83">
        <f ca="1">IF(AG8="","",DATEDIF(AG8,TODAY(),"Y"))</f>
        <v>9</v>
      </c>
    </row>
    <row r="9" spans="1:36" ht="20.100000000000001" customHeight="1">
      <c r="A9" s="78">
        <v>2</v>
      </c>
      <c r="B9" s="5" t="str">
        <f>IF('Sep 26'!B9="","",'Sep 26'!B9)</f>
        <v>Muster</v>
      </c>
      <c r="C9" s="6" t="str">
        <f>IF('Sep 26'!C9="","",'Sep 26'!C9)</f>
        <v>Markus</v>
      </c>
      <c r="D9" s="8"/>
      <c r="E9" s="10"/>
      <c r="F9" s="10"/>
      <c r="G9" s="10"/>
      <c r="H9" s="9"/>
      <c r="I9" s="8"/>
      <c r="J9" s="10"/>
      <c r="K9" s="10"/>
      <c r="L9" s="10"/>
      <c r="M9" s="9"/>
      <c r="N9" s="8"/>
      <c r="O9" s="10"/>
      <c r="P9" s="10"/>
      <c r="Q9" s="10"/>
      <c r="R9" s="9"/>
      <c r="S9" s="8"/>
      <c r="T9" s="10"/>
      <c r="U9" s="10"/>
      <c r="V9" s="10"/>
      <c r="W9" s="9"/>
      <c r="X9" s="8"/>
      <c r="Y9" s="10"/>
      <c r="Z9" s="18"/>
      <c r="AA9" s="18"/>
      <c r="AB9" s="19"/>
      <c r="AC9" s="84">
        <f t="shared" si="2"/>
        <v>0</v>
      </c>
      <c r="AD9" s="85">
        <f t="shared" si="3"/>
        <v>0</v>
      </c>
      <c r="AE9" s="86">
        <f t="shared" si="4"/>
        <v>0</v>
      </c>
      <c r="AF9" s="87">
        <f t="shared" si="5"/>
        <v>0</v>
      </c>
      <c r="AG9" s="3">
        <f>IF('Sep 26'!AG9="","",'Sep 26'!AG9)</f>
        <v>41958</v>
      </c>
      <c r="AH9" s="83">
        <f t="shared" ref="AH9:AH42" ca="1" si="6">IF(AG9="","",DATEDIF(AG9,TODAY(),"Y"))</f>
        <v>11</v>
      </c>
    </row>
    <row r="10" spans="1:36" ht="20.100000000000001" customHeight="1">
      <c r="A10" s="78">
        <v>3</v>
      </c>
      <c r="B10" s="5" t="str">
        <f>IF('Sep 26'!B10="","",'Sep 26'!B10)</f>
        <v>Name 3</v>
      </c>
      <c r="C10" s="6" t="str">
        <f>IF('Sep 26'!C10="","",'Sep 26'!C10)</f>
        <v>Vorname 3</v>
      </c>
      <c r="D10" s="8"/>
      <c r="E10" s="10"/>
      <c r="F10" s="10"/>
      <c r="G10" s="10"/>
      <c r="H10" s="9"/>
      <c r="I10" s="8"/>
      <c r="J10" s="10"/>
      <c r="K10" s="10"/>
      <c r="L10" s="10"/>
      <c r="M10" s="9"/>
      <c r="N10" s="8"/>
      <c r="O10" s="10"/>
      <c r="P10" s="10"/>
      <c r="Q10" s="10"/>
      <c r="R10" s="9"/>
      <c r="S10" s="8"/>
      <c r="T10" s="10"/>
      <c r="U10" s="10"/>
      <c r="V10" s="10"/>
      <c r="W10" s="9"/>
      <c r="X10" s="8"/>
      <c r="Y10" s="10"/>
      <c r="Z10" s="18"/>
      <c r="AA10" s="18"/>
      <c r="AB10" s="19"/>
      <c r="AC10" s="84">
        <f t="shared" si="2"/>
        <v>0</v>
      </c>
      <c r="AD10" s="85">
        <f t="shared" si="3"/>
        <v>0</v>
      </c>
      <c r="AE10" s="86">
        <f t="shared" si="4"/>
        <v>0</v>
      </c>
      <c r="AF10" s="87">
        <f t="shared" si="5"/>
        <v>0</v>
      </c>
      <c r="AG10" s="3">
        <f>IF('Sep 26'!AG10="","",'Sep 26'!AG10)</f>
        <v>42590</v>
      </c>
      <c r="AH10" s="83">
        <f t="shared" ca="1" si="6"/>
        <v>10</v>
      </c>
    </row>
    <row r="11" spans="1:36" ht="20.100000000000001" customHeight="1">
      <c r="A11" s="78">
        <v>4</v>
      </c>
      <c r="B11" s="5" t="str">
        <f>IF('Sep 26'!B11="","",'Sep 26'!B11)</f>
        <v>Name 4</v>
      </c>
      <c r="C11" s="6" t="str">
        <f>IF('Sep 26'!C11="","",'Sep 26'!C11)</f>
        <v>Vorname 4</v>
      </c>
      <c r="D11" s="8"/>
      <c r="E11" s="10"/>
      <c r="F11" s="10"/>
      <c r="G11" s="10"/>
      <c r="H11" s="9"/>
      <c r="I11" s="8"/>
      <c r="J11" s="10"/>
      <c r="K11" s="10"/>
      <c r="L11" s="10"/>
      <c r="M11" s="9"/>
      <c r="N11" s="8"/>
      <c r="O11" s="10"/>
      <c r="P11" s="10"/>
      <c r="Q11" s="10"/>
      <c r="R11" s="9"/>
      <c r="S11" s="8"/>
      <c r="T11" s="10"/>
      <c r="U11" s="10"/>
      <c r="V11" s="10"/>
      <c r="W11" s="9"/>
      <c r="X11" s="8"/>
      <c r="Y11" s="10"/>
      <c r="Z11" s="18"/>
      <c r="AA11" s="18"/>
      <c r="AB11" s="19"/>
      <c r="AC11" s="84">
        <f t="shared" si="2"/>
        <v>0</v>
      </c>
      <c r="AD11" s="85">
        <f t="shared" si="3"/>
        <v>0</v>
      </c>
      <c r="AE11" s="86">
        <f t="shared" si="4"/>
        <v>0</v>
      </c>
      <c r="AF11" s="87">
        <f t="shared" si="5"/>
        <v>0</v>
      </c>
      <c r="AG11" s="3" t="str">
        <f>IF('Sep 26'!AG11="","",'Sep 26'!AG11)</f>
        <v/>
      </c>
      <c r="AH11" s="83" t="str">
        <f t="shared" ca="1" si="6"/>
        <v/>
      </c>
    </row>
    <row r="12" spans="1:36" ht="20.100000000000001" customHeight="1">
      <c r="A12" s="78">
        <v>5</v>
      </c>
      <c r="B12" s="5" t="str">
        <f>IF('Sep 26'!B12="","",'Sep 26'!B12)</f>
        <v>Name 5</v>
      </c>
      <c r="C12" s="6" t="str">
        <f>IF('Sep 26'!C12="","",'Sep 26'!C12)</f>
        <v>Vorname 5</v>
      </c>
      <c r="D12" s="8"/>
      <c r="E12" s="10"/>
      <c r="F12" s="10"/>
      <c r="G12" s="10"/>
      <c r="H12" s="9"/>
      <c r="I12" s="8"/>
      <c r="J12" s="10"/>
      <c r="K12" s="10"/>
      <c r="L12" s="10"/>
      <c r="M12" s="9"/>
      <c r="N12" s="8"/>
      <c r="O12" s="10"/>
      <c r="P12" s="10"/>
      <c r="Q12" s="10"/>
      <c r="R12" s="9"/>
      <c r="S12" s="8"/>
      <c r="T12" s="10"/>
      <c r="U12" s="10"/>
      <c r="V12" s="10"/>
      <c r="W12" s="9"/>
      <c r="X12" s="8"/>
      <c r="Y12" s="10"/>
      <c r="Z12" s="18"/>
      <c r="AA12" s="18"/>
      <c r="AB12" s="19"/>
      <c r="AC12" s="84">
        <f t="shared" si="2"/>
        <v>0</v>
      </c>
      <c r="AD12" s="85">
        <f t="shared" si="3"/>
        <v>0</v>
      </c>
      <c r="AE12" s="86">
        <f t="shared" si="4"/>
        <v>0</v>
      </c>
      <c r="AF12" s="87">
        <f t="shared" si="5"/>
        <v>0</v>
      </c>
      <c r="AG12" s="3" t="str">
        <f>IF('Sep 26'!AG12="","",'Sep 26'!AG12)</f>
        <v/>
      </c>
      <c r="AH12" s="83" t="str">
        <f t="shared" ca="1" si="6"/>
        <v/>
      </c>
    </row>
    <row r="13" spans="1:36" ht="20.100000000000001" customHeight="1">
      <c r="A13" s="78">
        <v>6</v>
      </c>
      <c r="B13" s="5" t="str">
        <f>IF('Sep 26'!B13="","",'Sep 26'!B13)</f>
        <v>Name 6</v>
      </c>
      <c r="C13" s="6" t="str">
        <f>IF('Sep 26'!C13="","",'Sep 26'!C13)</f>
        <v>Vorname 6</v>
      </c>
      <c r="D13" s="8"/>
      <c r="E13" s="10"/>
      <c r="F13" s="10"/>
      <c r="G13" s="10"/>
      <c r="H13" s="9"/>
      <c r="I13" s="8"/>
      <c r="J13" s="10"/>
      <c r="K13" s="10"/>
      <c r="L13" s="10"/>
      <c r="M13" s="9"/>
      <c r="N13" s="8"/>
      <c r="O13" s="10"/>
      <c r="P13" s="10"/>
      <c r="Q13" s="10"/>
      <c r="R13" s="9"/>
      <c r="S13" s="8"/>
      <c r="T13" s="10"/>
      <c r="U13" s="10"/>
      <c r="V13" s="10"/>
      <c r="W13" s="9"/>
      <c r="X13" s="8"/>
      <c r="Y13" s="10"/>
      <c r="Z13" s="18"/>
      <c r="AA13" s="18"/>
      <c r="AB13" s="19"/>
      <c r="AC13" s="84">
        <f t="shared" si="2"/>
        <v>0</v>
      </c>
      <c r="AD13" s="85">
        <f t="shared" si="3"/>
        <v>0</v>
      </c>
      <c r="AE13" s="86">
        <f t="shared" si="4"/>
        <v>0</v>
      </c>
      <c r="AF13" s="87">
        <f t="shared" si="5"/>
        <v>0</v>
      </c>
      <c r="AG13" s="3" t="str">
        <f>IF('Sep 26'!AG13="","",'Sep 26'!AG13)</f>
        <v/>
      </c>
      <c r="AH13" s="83" t="str">
        <f t="shared" ca="1" si="6"/>
        <v/>
      </c>
    </row>
    <row r="14" spans="1:36" ht="20.100000000000001" customHeight="1">
      <c r="A14" s="78">
        <v>7</v>
      </c>
      <c r="B14" s="5" t="str">
        <f>IF('Sep 26'!B14="","",'Sep 26'!B14)</f>
        <v>Max</v>
      </c>
      <c r="C14" s="6" t="str">
        <f>IF('Sep 26'!C14="","",'Sep 26'!C14)</f>
        <v>Mustermann</v>
      </c>
      <c r="D14" s="8"/>
      <c r="E14" s="10"/>
      <c r="F14" s="10"/>
      <c r="G14" s="10"/>
      <c r="H14" s="9"/>
      <c r="I14" s="8"/>
      <c r="J14" s="10"/>
      <c r="K14" s="10"/>
      <c r="L14" s="10"/>
      <c r="M14" s="9"/>
      <c r="N14" s="8"/>
      <c r="O14" s="10"/>
      <c r="P14" s="10"/>
      <c r="Q14" s="10"/>
      <c r="R14" s="9"/>
      <c r="S14" s="8"/>
      <c r="T14" s="10"/>
      <c r="U14" s="10"/>
      <c r="V14" s="10"/>
      <c r="W14" s="9"/>
      <c r="X14" s="8"/>
      <c r="Y14" s="10"/>
      <c r="Z14" s="18"/>
      <c r="AA14" s="18"/>
      <c r="AB14" s="19"/>
      <c r="AC14" s="84">
        <f t="shared" si="2"/>
        <v>0</v>
      </c>
      <c r="AD14" s="85">
        <f t="shared" si="3"/>
        <v>0</v>
      </c>
      <c r="AE14" s="86">
        <f t="shared" si="4"/>
        <v>0</v>
      </c>
      <c r="AF14" s="87">
        <f t="shared" si="5"/>
        <v>0</v>
      </c>
      <c r="AG14" s="3" t="str">
        <f>IF('Sep 26'!AG14="","",'Sep 26'!AG14)</f>
        <v/>
      </c>
      <c r="AH14" s="83" t="str">
        <f t="shared" ca="1" si="6"/>
        <v/>
      </c>
    </row>
    <row r="15" spans="1:36" ht="20.100000000000001" customHeight="1">
      <c r="A15" s="78">
        <v>8</v>
      </c>
      <c r="B15" s="5" t="str">
        <f>IF('Sep 26'!B15="","",'Sep 26'!B15)</f>
        <v>Name 8</v>
      </c>
      <c r="C15" s="6" t="str">
        <f>IF('Sep 26'!C15="","",'Sep 26'!C15)</f>
        <v>Vorname 8</v>
      </c>
      <c r="D15" s="8"/>
      <c r="E15" s="10"/>
      <c r="F15" s="10"/>
      <c r="G15" s="10"/>
      <c r="H15" s="9"/>
      <c r="I15" s="8"/>
      <c r="J15" s="10"/>
      <c r="K15" s="10"/>
      <c r="L15" s="10"/>
      <c r="M15" s="9"/>
      <c r="N15" s="8"/>
      <c r="O15" s="10"/>
      <c r="P15" s="10"/>
      <c r="Q15" s="10"/>
      <c r="R15" s="9"/>
      <c r="S15" s="8"/>
      <c r="T15" s="10"/>
      <c r="U15" s="10"/>
      <c r="V15" s="10"/>
      <c r="W15" s="9"/>
      <c r="X15" s="8"/>
      <c r="Y15" s="10"/>
      <c r="Z15" s="18"/>
      <c r="AA15" s="18"/>
      <c r="AB15" s="19"/>
      <c r="AC15" s="84">
        <f t="shared" si="2"/>
        <v>0</v>
      </c>
      <c r="AD15" s="85">
        <f t="shared" si="3"/>
        <v>0</v>
      </c>
      <c r="AE15" s="86">
        <f t="shared" si="4"/>
        <v>0</v>
      </c>
      <c r="AF15" s="87">
        <f t="shared" si="5"/>
        <v>0</v>
      </c>
      <c r="AG15" s="3" t="str">
        <f>IF('Sep 26'!AG15="","",'Sep 26'!AG15)</f>
        <v/>
      </c>
      <c r="AH15" s="83" t="str">
        <f t="shared" ca="1" si="6"/>
        <v/>
      </c>
    </row>
    <row r="16" spans="1:36" ht="20.100000000000001" customHeight="1">
      <c r="A16" s="78">
        <v>9</v>
      </c>
      <c r="B16" s="5" t="str">
        <f>IF('Sep 26'!B16="","",'Sep 26'!B16)</f>
        <v>Name 9</v>
      </c>
      <c r="C16" s="6" t="str">
        <f>IF('Sep 26'!C16="","",'Sep 26'!C16)</f>
        <v>Vorname 9</v>
      </c>
      <c r="D16" s="8"/>
      <c r="E16" s="10"/>
      <c r="F16" s="10"/>
      <c r="G16" s="10"/>
      <c r="H16" s="9"/>
      <c r="I16" s="8"/>
      <c r="J16" s="10"/>
      <c r="K16" s="10"/>
      <c r="L16" s="10"/>
      <c r="M16" s="9"/>
      <c r="N16" s="8"/>
      <c r="O16" s="10"/>
      <c r="P16" s="10"/>
      <c r="Q16" s="10"/>
      <c r="R16" s="9"/>
      <c r="S16" s="8"/>
      <c r="T16" s="10"/>
      <c r="U16" s="10"/>
      <c r="V16" s="10"/>
      <c r="W16" s="9"/>
      <c r="X16" s="8"/>
      <c r="Y16" s="10"/>
      <c r="Z16" s="18"/>
      <c r="AA16" s="18"/>
      <c r="AB16" s="19"/>
      <c r="AC16" s="84">
        <f t="shared" si="2"/>
        <v>0</v>
      </c>
      <c r="AD16" s="85">
        <f t="shared" si="3"/>
        <v>0</v>
      </c>
      <c r="AE16" s="86">
        <f t="shared" si="4"/>
        <v>0</v>
      </c>
      <c r="AF16" s="87">
        <f t="shared" si="5"/>
        <v>0</v>
      </c>
      <c r="AG16" s="3" t="str">
        <f>IF('Sep 26'!AG16="","",'Sep 26'!AG16)</f>
        <v/>
      </c>
      <c r="AH16" s="83" t="str">
        <f t="shared" ca="1" si="6"/>
        <v/>
      </c>
    </row>
    <row r="17" spans="1:34" ht="20.100000000000001" customHeight="1">
      <c r="A17" s="78">
        <v>10</v>
      </c>
      <c r="B17" s="5" t="str">
        <f>IF('Sep 26'!B17="","",'Sep 26'!B17)</f>
        <v>Name 10</v>
      </c>
      <c r="C17" s="6" t="str">
        <f>IF('Sep 26'!C17="","",'Sep 26'!C17)</f>
        <v>Vorname 10</v>
      </c>
      <c r="D17" s="8"/>
      <c r="E17" s="10"/>
      <c r="F17" s="10"/>
      <c r="G17" s="10"/>
      <c r="H17" s="9"/>
      <c r="I17" s="8"/>
      <c r="J17" s="10"/>
      <c r="K17" s="10"/>
      <c r="L17" s="10"/>
      <c r="M17" s="9"/>
      <c r="N17" s="8"/>
      <c r="O17" s="10"/>
      <c r="P17" s="10"/>
      <c r="Q17" s="10"/>
      <c r="R17" s="9"/>
      <c r="S17" s="8"/>
      <c r="T17" s="10"/>
      <c r="U17" s="10"/>
      <c r="V17" s="10"/>
      <c r="W17" s="9"/>
      <c r="X17" s="8"/>
      <c r="Y17" s="10"/>
      <c r="Z17" s="18"/>
      <c r="AA17" s="18"/>
      <c r="AB17" s="19"/>
      <c r="AC17" s="84">
        <f t="shared" si="2"/>
        <v>0</v>
      </c>
      <c r="AD17" s="85">
        <f t="shared" si="3"/>
        <v>0</v>
      </c>
      <c r="AE17" s="86">
        <f t="shared" si="4"/>
        <v>0</v>
      </c>
      <c r="AF17" s="87">
        <f t="shared" si="5"/>
        <v>0</v>
      </c>
      <c r="AG17" s="3" t="str">
        <f>IF('Sep 26'!AG17="","",'Sep 26'!AG17)</f>
        <v/>
      </c>
      <c r="AH17" s="83" t="str">
        <f t="shared" ca="1" si="6"/>
        <v/>
      </c>
    </row>
    <row r="18" spans="1:34" ht="20.100000000000001" customHeight="1">
      <c r="A18" s="78">
        <v>11</v>
      </c>
      <c r="B18" s="5" t="str">
        <f>IF('Sep 26'!B18="","",'Sep 26'!B18)</f>
        <v>Name 11</v>
      </c>
      <c r="C18" s="6" t="str">
        <f>IF('Sep 26'!C18="","",'Sep 26'!C18)</f>
        <v>Vorname 11</v>
      </c>
      <c r="D18" s="8"/>
      <c r="E18" s="10"/>
      <c r="F18" s="10"/>
      <c r="G18" s="10"/>
      <c r="H18" s="9"/>
      <c r="I18" s="8"/>
      <c r="J18" s="10"/>
      <c r="K18" s="10"/>
      <c r="L18" s="10"/>
      <c r="M18" s="9"/>
      <c r="N18" s="8"/>
      <c r="O18" s="10"/>
      <c r="P18" s="10"/>
      <c r="Q18" s="10"/>
      <c r="R18" s="9"/>
      <c r="S18" s="8"/>
      <c r="T18" s="10"/>
      <c r="U18" s="10"/>
      <c r="V18" s="10"/>
      <c r="W18" s="9"/>
      <c r="X18" s="8"/>
      <c r="Y18" s="10"/>
      <c r="Z18" s="18"/>
      <c r="AA18" s="18"/>
      <c r="AB18" s="19"/>
      <c r="AC18" s="84">
        <f t="shared" si="2"/>
        <v>0</v>
      </c>
      <c r="AD18" s="85">
        <f t="shared" si="3"/>
        <v>0</v>
      </c>
      <c r="AE18" s="86">
        <f t="shared" si="4"/>
        <v>0</v>
      </c>
      <c r="AF18" s="87">
        <f t="shared" si="5"/>
        <v>0</v>
      </c>
      <c r="AG18" s="3" t="str">
        <f>IF('Sep 26'!AG18="","",'Sep 26'!AG18)</f>
        <v/>
      </c>
      <c r="AH18" s="83" t="str">
        <f t="shared" ca="1" si="6"/>
        <v/>
      </c>
    </row>
    <row r="19" spans="1:34" ht="20.100000000000001" customHeight="1">
      <c r="A19" s="78">
        <v>12</v>
      </c>
      <c r="B19" s="5" t="str">
        <f>IF('Sep 26'!B19="","",'Sep 26'!B19)</f>
        <v>Name 12</v>
      </c>
      <c r="C19" s="6" t="str">
        <f>IF('Sep 26'!C19="","",'Sep 26'!C19)</f>
        <v>Vorname 12</v>
      </c>
      <c r="D19" s="8"/>
      <c r="E19" s="10"/>
      <c r="F19" s="10"/>
      <c r="G19" s="10"/>
      <c r="H19" s="9"/>
      <c r="I19" s="8"/>
      <c r="J19" s="10"/>
      <c r="K19" s="10"/>
      <c r="L19" s="10"/>
      <c r="M19" s="9"/>
      <c r="N19" s="8"/>
      <c r="O19" s="10"/>
      <c r="P19" s="10"/>
      <c r="Q19" s="10"/>
      <c r="R19" s="9"/>
      <c r="S19" s="8"/>
      <c r="T19" s="10"/>
      <c r="U19" s="10"/>
      <c r="V19" s="10"/>
      <c r="W19" s="9"/>
      <c r="X19" s="8"/>
      <c r="Y19" s="10"/>
      <c r="Z19" s="18"/>
      <c r="AA19" s="18"/>
      <c r="AB19" s="19"/>
      <c r="AC19" s="84">
        <f t="shared" si="2"/>
        <v>0</v>
      </c>
      <c r="AD19" s="85">
        <f t="shared" si="3"/>
        <v>0</v>
      </c>
      <c r="AE19" s="86">
        <f t="shared" si="4"/>
        <v>0</v>
      </c>
      <c r="AF19" s="87">
        <f t="shared" si="5"/>
        <v>0</v>
      </c>
      <c r="AG19" s="3" t="str">
        <f>IF('Sep 26'!AG19="","",'Sep 26'!AG19)</f>
        <v/>
      </c>
      <c r="AH19" s="83" t="str">
        <f t="shared" ca="1" si="6"/>
        <v/>
      </c>
    </row>
    <row r="20" spans="1:34" ht="20.100000000000001" customHeight="1">
      <c r="A20" s="78">
        <v>13</v>
      </c>
      <c r="B20" s="5" t="str">
        <f>IF('Sep 26'!B20="","",'Sep 26'!B20)</f>
        <v>Name 13</v>
      </c>
      <c r="C20" s="6" t="str">
        <f>IF('Sep 26'!C20="","",'Sep 26'!C20)</f>
        <v>Vorname 13</v>
      </c>
      <c r="D20" s="8"/>
      <c r="E20" s="10"/>
      <c r="F20" s="10"/>
      <c r="G20" s="10"/>
      <c r="H20" s="9"/>
      <c r="I20" s="8"/>
      <c r="J20" s="10"/>
      <c r="K20" s="10"/>
      <c r="L20" s="10"/>
      <c r="M20" s="9"/>
      <c r="N20" s="8"/>
      <c r="O20" s="10"/>
      <c r="P20" s="10"/>
      <c r="Q20" s="10"/>
      <c r="R20" s="9"/>
      <c r="S20" s="8"/>
      <c r="T20" s="10"/>
      <c r="U20" s="10"/>
      <c r="V20" s="10"/>
      <c r="W20" s="9"/>
      <c r="X20" s="8"/>
      <c r="Y20" s="10"/>
      <c r="Z20" s="18"/>
      <c r="AA20" s="18"/>
      <c r="AB20" s="19"/>
      <c r="AC20" s="84">
        <f t="shared" si="2"/>
        <v>0</v>
      </c>
      <c r="AD20" s="85">
        <f t="shared" si="3"/>
        <v>0</v>
      </c>
      <c r="AE20" s="86">
        <f t="shared" si="4"/>
        <v>0</v>
      </c>
      <c r="AF20" s="87">
        <f t="shared" si="5"/>
        <v>0</v>
      </c>
      <c r="AG20" s="3" t="str">
        <f>IF('Sep 26'!AG20="","",'Sep 26'!AG20)</f>
        <v/>
      </c>
      <c r="AH20" s="83" t="str">
        <f t="shared" ca="1" si="6"/>
        <v/>
      </c>
    </row>
    <row r="21" spans="1:34" ht="20.100000000000001" customHeight="1">
      <c r="A21" s="78">
        <v>14</v>
      </c>
      <c r="B21" s="5" t="str">
        <f>IF('Sep 26'!B21="","",'Sep 26'!B21)</f>
        <v>Name 14</v>
      </c>
      <c r="C21" s="6" t="str">
        <f>IF('Sep 26'!C21="","",'Sep 26'!C21)</f>
        <v>Vorname 14</v>
      </c>
      <c r="D21" s="8"/>
      <c r="E21" s="10"/>
      <c r="F21" s="10"/>
      <c r="G21" s="10"/>
      <c r="H21" s="9"/>
      <c r="I21" s="8"/>
      <c r="J21" s="10"/>
      <c r="K21" s="10"/>
      <c r="L21" s="10"/>
      <c r="M21" s="9"/>
      <c r="N21" s="8"/>
      <c r="O21" s="10"/>
      <c r="P21" s="10"/>
      <c r="Q21" s="10"/>
      <c r="R21" s="9"/>
      <c r="S21" s="8"/>
      <c r="T21" s="10"/>
      <c r="U21" s="10"/>
      <c r="V21" s="10"/>
      <c r="W21" s="9"/>
      <c r="X21" s="8"/>
      <c r="Y21" s="10"/>
      <c r="Z21" s="18"/>
      <c r="AA21" s="18"/>
      <c r="AB21" s="19"/>
      <c r="AC21" s="84">
        <f t="shared" si="2"/>
        <v>0</v>
      </c>
      <c r="AD21" s="85">
        <f t="shared" si="3"/>
        <v>0</v>
      </c>
      <c r="AE21" s="86">
        <f t="shared" si="4"/>
        <v>0</v>
      </c>
      <c r="AF21" s="87">
        <f t="shared" si="5"/>
        <v>0</v>
      </c>
      <c r="AG21" s="3" t="str">
        <f>IF('Sep 26'!AG21="","",'Sep 26'!AG21)</f>
        <v/>
      </c>
      <c r="AH21" s="83" t="str">
        <f t="shared" ca="1" si="6"/>
        <v/>
      </c>
    </row>
    <row r="22" spans="1:34" ht="20.100000000000001" customHeight="1">
      <c r="A22" s="78">
        <v>15</v>
      </c>
      <c r="B22" s="5" t="str">
        <f>IF('Sep 26'!B22="","",'Sep 26'!B22)</f>
        <v>Name 15</v>
      </c>
      <c r="C22" s="6" t="str">
        <f>IF('Sep 26'!C22="","",'Sep 26'!C22)</f>
        <v>Vorname 15</v>
      </c>
      <c r="D22" s="8"/>
      <c r="E22" s="10"/>
      <c r="F22" s="10"/>
      <c r="G22" s="10"/>
      <c r="H22" s="9"/>
      <c r="I22" s="8"/>
      <c r="J22" s="10"/>
      <c r="K22" s="10"/>
      <c r="L22" s="10"/>
      <c r="M22" s="9"/>
      <c r="N22" s="8"/>
      <c r="O22" s="10"/>
      <c r="P22" s="10"/>
      <c r="Q22" s="10"/>
      <c r="R22" s="9"/>
      <c r="S22" s="8"/>
      <c r="T22" s="10"/>
      <c r="U22" s="10"/>
      <c r="V22" s="10"/>
      <c r="W22" s="9"/>
      <c r="X22" s="8"/>
      <c r="Y22" s="10"/>
      <c r="Z22" s="18"/>
      <c r="AA22" s="18"/>
      <c r="AB22" s="19"/>
      <c r="AC22" s="84">
        <f t="shared" si="2"/>
        <v>0</v>
      </c>
      <c r="AD22" s="85">
        <f t="shared" si="3"/>
        <v>0</v>
      </c>
      <c r="AE22" s="86">
        <f t="shared" si="4"/>
        <v>0</v>
      </c>
      <c r="AF22" s="87">
        <f t="shared" si="5"/>
        <v>0</v>
      </c>
      <c r="AG22" s="3" t="str">
        <f>IF('Sep 26'!AG22="","",'Sep 26'!AG22)</f>
        <v/>
      </c>
      <c r="AH22" s="83" t="str">
        <f t="shared" ca="1" si="6"/>
        <v/>
      </c>
    </row>
    <row r="23" spans="1:34" ht="20.100000000000001" customHeight="1">
      <c r="A23" s="78">
        <v>16</v>
      </c>
      <c r="B23" s="5" t="str">
        <f>IF('Sep 26'!B23="","",'Sep 26'!B23)</f>
        <v>Name 16</v>
      </c>
      <c r="C23" s="6" t="str">
        <f>IF('Sep 26'!C23="","",'Sep 26'!C23)</f>
        <v>Vorname 16</v>
      </c>
      <c r="D23" s="8"/>
      <c r="E23" s="10"/>
      <c r="F23" s="10"/>
      <c r="G23" s="10"/>
      <c r="H23" s="9"/>
      <c r="I23" s="8"/>
      <c r="J23" s="10"/>
      <c r="K23" s="10"/>
      <c r="L23" s="10"/>
      <c r="M23" s="9"/>
      <c r="N23" s="8"/>
      <c r="O23" s="10"/>
      <c r="P23" s="10"/>
      <c r="Q23" s="10"/>
      <c r="R23" s="9"/>
      <c r="S23" s="8"/>
      <c r="T23" s="10"/>
      <c r="U23" s="10"/>
      <c r="V23" s="10"/>
      <c r="W23" s="9"/>
      <c r="X23" s="8"/>
      <c r="Y23" s="10"/>
      <c r="Z23" s="18"/>
      <c r="AA23" s="18"/>
      <c r="AB23" s="19"/>
      <c r="AC23" s="84">
        <f t="shared" si="2"/>
        <v>0</v>
      </c>
      <c r="AD23" s="85">
        <f t="shared" si="3"/>
        <v>0</v>
      </c>
      <c r="AE23" s="86">
        <f t="shared" si="4"/>
        <v>0</v>
      </c>
      <c r="AF23" s="87">
        <f t="shared" si="5"/>
        <v>0</v>
      </c>
      <c r="AG23" s="3" t="str">
        <f>IF('Sep 26'!AG23="","",'Sep 26'!AG23)</f>
        <v/>
      </c>
      <c r="AH23" s="83" t="str">
        <f t="shared" ca="1" si="6"/>
        <v/>
      </c>
    </row>
    <row r="24" spans="1:34" ht="20.100000000000001" customHeight="1">
      <c r="A24" s="78">
        <v>17</v>
      </c>
      <c r="B24" s="5" t="str">
        <f>IF('Sep 26'!B24="","",'Sep 26'!B24)</f>
        <v>Name 17</v>
      </c>
      <c r="C24" s="6" t="str">
        <f>IF('Sep 26'!C24="","",'Sep 26'!C24)</f>
        <v>Vorname 17</v>
      </c>
      <c r="D24" s="8"/>
      <c r="E24" s="10"/>
      <c r="F24" s="10"/>
      <c r="G24" s="10"/>
      <c r="H24" s="9"/>
      <c r="I24" s="8"/>
      <c r="J24" s="10"/>
      <c r="K24" s="10"/>
      <c r="L24" s="10"/>
      <c r="M24" s="9"/>
      <c r="N24" s="8"/>
      <c r="O24" s="10"/>
      <c r="P24" s="10"/>
      <c r="Q24" s="10"/>
      <c r="R24" s="9"/>
      <c r="S24" s="8"/>
      <c r="T24" s="10"/>
      <c r="U24" s="10"/>
      <c r="V24" s="10"/>
      <c r="W24" s="9"/>
      <c r="X24" s="8"/>
      <c r="Y24" s="10"/>
      <c r="Z24" s="18"/>
      <c r="AA24" s="18"/>
      <c r="AB24" s="19"/>
      <c r="AC24" s="84">
        <f t="shared" si="2"/>
        <v>0</v>
      </c>
      <c r="AD24" s="85">
        <f t="shared" si="3"/>
        <v>0</v>
      </c>
      <c r="AE24" s="86">
        <f t="shared" si="4"/>
        <v>0</v>
      </c>
      <c r="AF24" s="87">
        <f t="shared" si="5"/>
        <v>0</v>
      </c>
      <c r="AG24" s="3" t="str">
        <f>IF('Sep 26'!AG24="","",'Sep 26'!AG24)</f>
        <v/>
      </c>
      <c r="AH24" s="83" t="str">
        <f t="shared" ca="1" si="6"/>
        <v/>
      </c>
    </row>
    <row r="25" spans="1:34" ht="20.100000000000001" customHeight="1">
      <c r="A25" s="78">
        <v>18</v>
      </c>
      <c r="B25" s="5" t="str">
        <f>IF('Sep 26'!B25="","",'Sep 26'!B25)</f>
        <v>Name 18</v>
      </c>
      <c r="C25" s="6" t="str">
        <f>IF('Sep 26'!C25="","",'Sep 26'!C25)</f>
        <v>Vorname 18</v>
      </c>
      <c r="D25" s="8"/>
      <c r="E25" s="10"/>
      <c r="F25" s="10"/>
      <c r="G25" s="10"/>
      <c r="H25" s="9"/>
      <c r="I25" s="8"/>
      <c r="J25" s="10"/>
      <c r="K25" s="10"/>
      <c r="L25" s="10"/>
      <c r="M25" s="9"/>
      <c r="N25" s="8"/>
      <c r="O25" s="10"/>
      <c r="P25" s="10"/>
      <c r="Q25" s="10"/>
      <c r="R25" s="9"/>
      <c r="S25" s="8"/>
      <c r="T25" s="10"/>
      <c r="U25" s="10"/>
      <c r="V25" s="10"/>
      <c r="W25" s="9"/>
      <c r="X25" s="8"/>
      <c r="Y25" s="10"/>
      <c r="Z25" s="18"/>
      <c r="AA25" s="18"/>
      <c r="AB25" s="19"/>
      <c r="AC25" s="84">
        <f t="shared" si="2"/>
        <v>0</v>
      </c>
      <c r="AD25" s="85">
        <f t="shared" si="3"/>
        <v>0</v>
      </c>
      <c r="AE25" s="86">
        <f t="shared" si="4"/>
        <v>0</v>
      </c>
      <c r="AF25" s="87">
        <f t="shared" si="5"/>
        <v>0</v>
      </c>
      <c r="AG25" s="3" t="str">
        <f>IF('Sep 26'!AG25="","",'Sep 26'!AG25)</f>
        <v/>
      </c>
      <c r="AH25" s="83" t="str">
        <f t="shared" ca="1" si="6"/>
        <v/>
      </c>
    </row>
    <row r="26" spans="1:34" ht="20.100000000000001" customHeight="1">
      <c r="A26" s="78">
        <v>19</v>
      </c>
      <c r="B26" s="5" t="str">
        <f>IF('Sep 26'!B26="","",'Sep 26'!B26)</f>
        <v>Name 19</v>
      </c>
      <c r="C26" s="6" t="str">
        <f>IF('Sep 26'!C26="","",'Sep 26'!C26)</f>
        <v>Vorname 19</v>
      </c>
      <c r="D26" s="8"/>
      <c r="E26" s="10"/>
      <c r="F26" s="10"/>
      <c r="G26" s="10"/>
      <c r="H26" s="9"/>
      <c r="I26" s="8"/>
      <c r="J26" s="10"/>
      <c r="K26" s="10"/>
      <c r="L26" s="10"/>
      <c r="M26" s="9"/>
      <c r="N26" s="8"/>
      <c r="O26" s="10"/>
      <c r="P26" s="10"/>
      <c r="Q26" s="10"/>
      <c r="R26" s="9"/>
      <c r="S26" s="8"/>
      <c r="T26" s="10"/>
      <c r="U26" s="10"/>
      <c r="V26" s="10"/>
      <c r="W26" s="9"/>
      <c r="X26" s="8"/>
      <c r="Y26" s="10"/>
      <c r="Z26" s="18"/>
      <c r="AA26" s="18"/>
      <c r="AB26" s="19"/>
      <c r="AC26" s="84">
        <f t="shared" si="2"/>
        <v>0</v>
      </c>
      <c r="AD26" s="85">
        <f t="shared" si="3"/>
        <v>0</v>
      </c>
      <c r="AE26" s="86">
        <f t="shared" si="4"/>
        <v>0</v>
      </c>
      <c r="AF26" s="87">
        <f t="shared" si="5"/>
        <v>0</v>
      </c>
      <c r="AG26" s="3" t="str">
        <f>IF('Sep 26'!AG26="","",'Sep 26'!AG26)</f>
        <v/>
      </c>
      <c r="AH26" s="83" t="str">
        <f t="shared" ca="1" si="6"/>
        <v/>
      </c>
    </row>
    <row r="27" spans="1:34" ht="20.100000000000001" customHeight="1">
      <c r="A27" s="78">
        <v>20</v>
      </c>
      <c r="B27" s="5" t="str">
        <f>IF('Sep 26'!B27="","",'Sep 26'!B27)</f>
        <v>Name 20</v>
      </c>
      <c r="C27" s="6" t="str">
        <f>IF('Sep 26'!C27="","",'Sep 26'!C27)</f>
        <v>Vorname 20</v>
      </c>
      <c r="D27" s="8"/>
      <c r="E27" s="10"/>
      <c r="F27" s="10"/>
      <c r="G27" s="10"/>
      <c r="H27" s="9"/>
      <c r="I27" s="8"/>
      <c r="J27" s="10"/>
      <c r="K27" s="10"/>
      <c r="L27" s="10"/>
      <c r="M27" s="9"/>
      <c r="N27" s="8"/>
      <c r="O27" s="10"/>
      <c r="P27" s="10"/>
      <c r="Q27" s="10"/>
      <c r="R27" s="9"/>
      <c r="S27" s="8"/>
      <c r="T27" s="10"/>
      <c r="U27" s="10"/>
      <c r="V27" s="10"/>
      <c r="W27" s="9"/>
      <c r="X27" s="8"/>
      <c r="Y27" s="10"/>
      <c r="Z27" s="18"/>
      <c r="AA27" s="18"/>
      <c r="AB27" s="19"/>
      <c r="AC27" s="84">
        <f t="shared" si="2"/>
        <v>0</v>
      </c>
      <c r="AD27" s="85">
        <f t="shared" si="3"/>
        <v>0</v>
      </c>
      <c r="AE27" s="86">
        <f t="shared" si="4"/>
        <v>0</v>
      </c>
      <c r="AF27" s="87">
        <f t="shared" si="5"/>
        <v>0</v>
      </c>
      <c r="AG27" s="3" t="str">
        <f>IF('Sep 26'!AG27="","",'Sep 26'!AG27)</f>
        <v/>
      </c>
      <c r="AH27" s="83" t="str">
        <f t="shared" ca="1" si="6"/>
        <v/>
      </c>
    </row>
    <row r="28" spans="1:34" ht="20.100000000000001" customHeight="1">
      <c r="A28" s="78">
        <v>21</v>
      </c>
      <c r="B28" s="5" t="str">
        <f>IF('Sep 26'!B28="","",'Sep 26'!B28)</f>
        <v>Name 21</v>
      </c>
      <c r="C28" s="6" t="str">
        <f>IF('Sep 26'!C28="","",'Sep 26'!C28)</f>
        <v>Vorname 21</v>
      </c>
      <c r="D28" s="8"/>
      <c r="E28" s="10"/>
      <c r="F28" s="10"/>
      <c r="G28" s="10"/>
      <c r="H28" s="9"/>
      <c r="I28" s="8"/>
      <c r="J28" s="10"/>
      <c r="K28" s="10"/>
      <c r="L28" s="10"/>
      <c r="M28" s="9"/>
      <c r="N28" s="8"/>
      <c r="O28" s="10"/>
      <c r="P28" s="10"/>
      <c r="Q28" s="10"/>
      <c r="R28" s="9"/>
      <c r="S28" s="8"/>
      <c r="T28" s="10"/>
      <c r="U28" s="10"/>
      <c r="V28" s="10"/>
      <c r="W28" s="9"/>
      <c r="X28" s="8"/>
      <c r="Y28" s="10"/>
      <c r="Z28" s="18"/>
      <c r="AA28" s="18"/>
      <c r="AB28" s="19"/>
      <c r="AC28" s="84">
        <f t="shared" si="2"/>
        <v>0</v>
      </c>
      <c r="AD28" s="85">
        <f t="shared" si="3"/>
        <v>0</v>
      </c>
      <c r="AE28" s="86">
        <f t="shared" si="4"/>
        <v>0</v>
      </c>
      <c r="AF28" s="87">
        <f t="shared" si="5"/>
        <v>0</v>
      </c>
      <c r="AG28" s="3" t="str">
        <f>IF('Sep 26'!AG28="","",'Sep 26'!AG28)</f>
        <v/>
      </c>
      <c r="AH28" s="83" t="str">
        <f t="shared" ca="1" si="6"/>
        <v/>
      </c>
    </row>
    <row r="29" spans="1:34" ht="20.100000000000001" customHeight="1">
      <c r="A29" s="78">
        <v>22</v>
      </c>
      <c r="B29" s="5" t="str">
        <f>IF('Sep 26'!B29="","",'Sep 26'!B29)</f>
        <v>Name 22</v>
      </c>
      <c r="C29" s="6" t="str">
        <f>IF('Sep 26'!C29="","",'Sep 26'!C29)</f>
        <v>Vorname 22</v>
      </c>
      <c r="D29" s="8"/>
      <c r="E29" s="10"/>
      <c r="F29" s="10"/>
      <c r="G29" s="10"/>
      <c r="H29" s="9"/>
      <c r="I29" s="8"/>
      <c r="J29" s="10"/>
      <c r="K29" s="10"/>
      <c r="L29" s="10"/>
      <c r="M29" s="9"/>
      <c r="N29" s="8"/>
      <c r="O29" s="10"/>
      <c r="P29" s="10"/>
      <c r="Q29" s="10"/>
      <c r="R29" s="9"/>
      <c r="S29" s="8"/>
      <c r="T29" s="10"/>
      <c r="U29" s="10"/>
      <c r="V29" s="10"/>
      <c r="W29" s="9"/>
      <c r="X29" s="8"/>
      <c r="Y29" s="10"/>
      <c r="Z29" s="18"/>
      <c r="AA29" s="18"/>
      <c r="AB29" s="19"/>
      <c r="AC29" s="84">
        <f t="shared" si="2"/>
        <v>0</v>
      </c>
      <c r="AD29" s="85">
        <f t="shared" si="3"/>
        <v>0</v>
      </c>
      <c r="AE29" s="86">
        <f t="shared" si="4"/>
        <v>0</v>
      </c>
      <c r="AF29" s="87">
        <f t="shared" si="5"/>
        <v>0</v>
      </c>
      <c r="AG29" s="3" t="str">
        <f>IF('Sep 26'!AG29="","",'Sep 26'!AG29)</f>
        <v/>
      </c>
      <c r="AH29" s="83" t="str">
        <f t="shared" ca="1" si="6"/>
        <v/>
      </c>
    </row>
    <row r="30" spans="1:34" ht="20.100000000000001" customHeight="1">
      <c r="A30" s="78">
        <v>23</v>
      </c>
      <c r="B30" s="5" t="str">
        <f>IF('Sep 26'!B30="","",'Sep 26'!B30)</f>
        <v>Name 23</v>
      </c>
      <c r="C30" s="6" t="str">
        <f>IF('Sep 26'!C30="","",'Sep 26'!C30)</f>
        <v>Vorname 23</v>
      </c>
      <c r="D30" s="8"/>
      <c r="E30" s="10"/>
      <c r="F30" s="10"/>
      <c r="G30" s="10"/>
      <c r="H30" s="9"/>
      <c r="I30" s="8"/>
      <c r="J30" s="10"/>
      <c r="K30" s="10"/>
      <c r="L30" s="10"/>
      <c r="M30" s="9"/>
      <c r="N30" s="8"/>
      <c r="O30" s="10"/>
      <c r="P30" s="10"/>
      <c r="Q30" s="10"/>
      <c r="R30" s="9"/>
      <c r="S30" s="8"/>
      <c r="T30" s="10"/>
      <c r="U30" s="10"/>
      <c r="V30" s="10"/>
      <c r="W30" s="9"/>
      <c r="X30" s="8"/>
      <c r="Y30" s="10"/>
      <c r="Z30" s="18"/>
      <c r="AA30" s="18"/>
      <c r="AB30" s="19"/>
      <c r="AC30" s="84">
        <f t="shared" si="2"/>
        <v>0</v>
      </c>
      <c r="AD30" s="85">
        <f t="shared" si="3"/>
        <v>0</v>
      </c>
      <c r="AE30" s="86">
        <f t="shared" si="4"/>
        <v>0</v>
      </c>
      <c r="AF30" s="87">
        <f t="shared" si="5"/>
        <v>0</v>
      </c>
      <c r="AG30" s="3" t="str">
        <f>IF('Sep 26'!AG30="","",'Sep 26'!AG30)</f>
        <v/>
      </c>
      <c r="AH30" s="83" t="str">
        <f t="shared" ca="1" si="6"/>
        <v/>
      </c>
    </row>
    <row r="31" spans="1:34" ht="20.100000000000001" customHeight="1">
      <c r="A31" s="78">
        <v>24</v>
      </c>
      <c r="B31" s="5" t="str">
        <f>IF('Sep 26'!B31="","",'Sep 26'!B31)</f>
        <v>Name 24</v>
      </c>
      <c r="C31" s="6" t="str">
        <f>IF('Sep 26'!C31="","",'Sep 26'!C31)</f>
        <v>Vorname 24</v>
      </c>
      <c r="D31" s="8"/>
      <c r="E31" s="10"/>
      <c r="F31" s="10"/>
      <c r="G31" s="10"/>
      <c r="H31" s="9"/>
      <c r="I31" s="8"/>
      <c r="J31" s="10"/>
      <c r="K31" s="10"/>
      <c r="L31" s="10"/>
      <c r="M31" s="9"/>
      <c r="N31" s="8"/>
      <c r="O31" s="10"/>
      <c r="P31" s="10"/>
      <c r="Q31" s="10"/>
      <c r="R31" s="9"/>
      <c r="S31" s="8"/>
      <c r="T31" s="10"/>
      <c r="U31" s="10"/>
      <c r="V31" s="10"/>
      <c r="W31" s="9"/>
      <c r="X31" s="8"/>
      <c r="Y31" s="10"/>
      <c r="Z31" s="18"/>
      <c r="AA31" s="18"/>
      <c r="AB31" s="19"/>
      <c r="AC31" s="84">
        <f t="shared" si="2"/>
        <v>0</v>
      </c>
      <c r="AD31" s="85">
        <f t="shared" si="3"/>
        <v>0</v>
      </c>
      <c r="AE31" s="86">
        <f t="shared" si="4"/>
        <v>0</v>
      </c>
      <c r="AF31" s="87">
        <f t="shared" si="5"/>
        <v>0</v>
      </c>
      <c r="AG31" s="3" t="str">
        <f>IF('Sep 26'!AG31="","",'Sep 26'!AG31)</f>
        <v/>
      </c>
      <c r="AH31" s="83" t="str">
        <f t="shared" ca="1" si="6"/>
        <v/>
      </c>
    </row>
    <row r="32" spans="1:34" ht="20.100000000000001" customHeight="1">
      <c r="A32" s="78">
        <v>25</v>
      </c>
      <c r="B32" s="5" t="str">
        <f>IF('Sep 26'!B32="","",'Sep 26'!B32)</f>
        <v>Name 25</v>
      </c>
      <c r="C32" s="6" t="str">
        <f>IF('Sep 26'!C32="","",'Sep 26'!C32)</f>
        <v>Vorname 25</v>
      </c>
      <c r="D32" s="8"/>
      <c r="E32" s="10"/>
      <c r="F32" s="10"/>
      <c r="G32" s="10"/>
      <c r="H32" s="9"/>
      <c r="I32" s="8"/>
      <c r="J32" s="10"/>
      <c r="K32" s="10"/>
      <c r="L32" s="10"/>
      <c r="M32" s="9"/>
      <c r="N32" s="8"/>
      <c r="O32" s="10"/>
      <c r="P32" s="10"/>
      <c r="Q32" s="10"/>
      <c r="R32" s="9"/>
      <c r="S32" s="8"/>
      <c r="T32" s="10"/>
      <c r="U32" s="10"/>
      <c r="V32" s="10"/>
      <c r="W32" s="9"/>
      <c r="X32" s="8"/>
      <c r="Y32" s="10"/>
      <c r="Z32" s="18"/>
      <c r="AA32" s="18"/>
      <c r="AB32" s="19"/>
      <c r="AC32" s="84">
        <f t="shared" si="2"/>
        <v>0</v>
      </c>
      <c r="AD32" s="85">
        <f t="shared" si="3"/>
        <v>0</v>
      </c>
      <c r="AE32" s="86">
        <f t="shared" si="4"/>
        <v>0</v>
      </c>
      <c r="AF32" s="87">
        <f t="shared" si="5"/>
        <v>0</v>
      </c>
      <c r="AG32" s="3" t="str">
        <f>IF('Sep 26'!AG32="","",'Sep 26'!AG32)</f>
        <v/>
      </c>
      <c r="AH32" s="83" t="str">
        <f t="shared" ca="1" si="6"/>
        <v/>
      </c>
    </row>
    <row r="33" spans="1:34" ht="20.100000000000001" customHeight="1">
      <c r="A33" s="78">
        <v>26</v>
      </c>
      <c r="B33" s="5" t="str">
        <f>IF('Sep 26'!B33="","",'Sep 26'!B33)</f>
        <v>Name 26</v>
      </c>
      <c r="C33" s="6" t="str">
        <f>IF('Sep 26'!C33="","",'Sep 26'!C33)</f>
        <v>Vorname 26</v>
      </c>
      <c r="D33" s="8"/>
      <c r="E33" s="10"/>
      <c r="F33" s="10"/>
      <c r="G33" s="10"/>
      <c r="H33" s="9"/>
      <c r="I33" s="8"/>
      <c r="J33" s="10"/>
      <c r="K33" s="10"/>
      <c r="L33" s="10"/>
      <c r="M33" s="9"/>
      <c r="N33" s="8"/>
      <c r="O33" s="10"/>
      <c r="P33" s="10"/>
      <c r="Q33" s="10"/>
      <c r="R33" s="9"/>
      <c r="S33" s="8"/>
      <c r="T33" s="10"/>
      <c r="U33" s="10"/>
      <c r="V33" s="10"/>
      <c r="W33" s="9"/>
      <c r="X33" s="8"/>
      <c r="Y33" s="10"/>
      <c r="Z33" s="18"/>
      <c r="AA33" s="18"/>
      <c r="AB33" s="19"/>
      <c r="AC33" s="84">
        <f t="shared" si="2"/>
        <v>0</v>
      </c>
      <c r="AD33" s="85">
        <f t="shared" si="3"/>
        <v>0</v>
      </c>
      <c r="AE33" s="86">
        <f t="shared" si="4"/>
        <v>0</v>
      </c>
      <c r="AF33" s="87">
        <f t="shared" si="5"/>
        <v>0</v>
      </c>
      <c r="AG33" s="3" t="str">
        <f>IF('Sep 26'!AG33="","",'Sep 26'!AG33)</f>
        <v/>
      </c>
      <c r="AH33" s="83" t="str">
        <f t="shared" ca="1" si="6"/>
        <v/>
      </c>
    </row>
    <row r="34" spans="1:34" ht="20.100000000000001" customHeight="1">
      <c r="A34" s="78">
        <v>27</v>
      </c>
      <c r="B34" s="5" t="str">
        <f>IF('Sep 26'!B34="","",'Sep 26'!B34)</f>
        <v>Name 27</v>
      </c>
      <c r="C34" s="6" t="str">
        <f>IF('Sep 26'!C34="","",'Sep 26'!C34)</f>
        <v>Vorname 27</v>
      </c>
      <c r="D34" s="8"/>
      <c r="E34" s="10"/>
      <c r="F34" s="10"/>
      <c r="G34" s="10"/>
      <c r="H34" s="9"/>
      <c r="I34" s="8"/>
      <c r="J34" s="10"/>
      <c r="K34" s="10"/>
      <c r="L34" s="10"/>
      <c r="M34" s="9"/>
      <c r="N34" s="8"/>
      <c r="O34" s="10"/>
      <c r="P34" s="10"/>
      <c r="Q34" s="10"/>
      <c r="R34" s="9"/>
      <c r="S34" s="8"/>
      <c r="T34" s="10"/>
      <c r="U34" s="10"/>
      <c r="V34" s="10"/>
      <c r="W34" s="9"/>
      <c r="X34" s="8"/>
      <c r="Y34" s="10"/>
      <c r="Z34" s="18"/>
      <c r="AA34" s="18"/>
      <c r="AB34" s="19"/>
      <c r="AC34" s="84">
        <f t="shared" si="2"/>
        <v>0</v>
      </c>
      <c r="AD34" s="85">
        <f t="shared" si="3"/>
        <v>0</v>
      </c>
      <c r="AE34" s="86">
        <f t="shared" si="4"/>
        <v>0</v>
      </c>
      <c r="AF34" s="87">
        <f t="shared" si="5"/>
        <v>0</v>
      </c>
      <c r="AG34" s="3" t="str">
        <f>IF('Sep 26'!AG34="","",'Sep 26'!AG34)</f>
        <v/>
      </c>
      <c r="AH34" s="83" t="str">
        <f t="shared" ca="1" si="6"/>
        <v/>
      </c>
    </row>
    <row r="35" spans="1:34" ht="20.100000000000001" customHeight="1">
      <c r="A35" s="78">
        <v>28</v>
      </c>
      <c r="B35" s="5" t="str">
        <f>IF('Sep 26'!B35="","",'Sep 26'!B35)</f>
        <v>Name 28</v>
      </c>
      <c r="C35" s="6" t="str">
        <f>IF('Sep 26'!C35="","",'Sep 26'!C35)</f>
        <v>Vorname 28</v>
      </c>
      <c r="D35" s="8"/>
      <c r="E35" s="10"/>
      <c r="F35" s="10"/>
      <c r="G35" s="10"/>
      <c r="H35" s="9"/>
      <c r="I35" s="8"/>
      <c r="J35" s="10"/>
      <c r="K35" s="10"/>
      <c r="L35" s="10"/>
      <c r="M35" s="9"/>
      <c r="N35" s="8"/>
      <c r="O35" s="10"/>
      <c r="P35" s="10"/>
      <c r="Q35" s="10"/>
      <c r="R35" s="9"/>
      <c r="S35" s="8"/>
      <c r="T35" s="10"/>
      <c r="U35" s="10"/>
      <c r="V35" s="10"/>
      <c r="W35" s="9"/>
      <c r="X35" s="8"/>
      <c r="Y35" s="10"/>
      <c r="Z35" s="18"/>
      <c r="AA35" s="18"/>
      <c r="AB35" s="19"/>
      <c r="AC35" s="84">
        <f t="shared" si="2"/>
        <v>0</v>
      </c>
      <c r="AD35" s="85">
        <f t="shared" si="3"/>
        <v>0</v>
      </c>
      <c r="AE35" s="86">
        <f t="shared" si="4"/>
        <v>0</v>
      </c>
      <c r="AF35" s="87">
        <f t="shared" si="5"/>
        <v>0</v>
      </c>
      <c r="AG35" s="3" t="str">
        <f>IF('Sep 26'!AG35="","",'Sep 26'!AG35)</f>
        <v/>
      </c>
      <c r="AH35" s="83" t="str">
        <f t="shared" ca="1" si="6"/>
        <v/>
      </c>
    </row>
    <row r="36" spans="1:34" ht="20.100000000000001" customHeight="1">
      <c r="A36" s="78">
        <v>29</v>
      </c>
      <c r="B36" s="5" t="str">
        <f>IF('Sep 26'!B36="","",'Sep 26'!B36)</f>
        <v>Name 29</v>
      </c>
      <c r="C36" s="6" t="str">
        <f>IF('Sep 26'!C36="","",'Sep 26'!C36)</f>
        <v>Vorname 29</v>
      </c>
      <c r="D36" s="8"/>
      <c r="E36" s="10"/>
      <c r="F36" s="10"/>
      <c r="G36" s="10"/>
      <c r="H36" s="9"/>
      <c r="I36" s="8"/>
      <c r="J36" s="10"/>
      <c r="K36" s="10"/>
      <c r="L36" s="10"/>
      <c r="M36" s="9"/>
      <c r="N36" s="8"/>
      <c r="O36" s="10"/>
      <c r="P36" s="10"/>
      <c r="Q36" s="10"/>
      <c r="R36" s="9"/>
      <c r="S36" s="8"/>
      <c r="T36" s="10"/>
      <c r="U36" s="10"/>
      <c r="V36" s="10"/>
      <c r="W36" s="9"/>
      <c r="X36" s="8"/>
      <c r="Y36" s="10"/>
      <c r="Z36" s="18"/>
      <c r="AA36" s="18"/>
      <c r="AB36" s="19"/>
      <c r="AC36" s="84">
        <f t="shared" si="2"/>
        <v>0</v>
      </c>
      <c r="AD36" s="85">
        <f t="shared" si="3"/>
        <v>0</v>
      </c>
      <c r="AE36" s="86">
        <f t="shared" si="4"/>
        <v>0</v>
      </c>
      <c r="AF36" s="87">
        <f t="shared" si="5"/>
        <v>0</v>
      </c>
      <c r="AG36" s="3" t="str">
        <f>IF('Sep 26'!AG36="","",'Sep 26'!AG36)</f>
        <v/>
      </c>
      <c r="AH36" s="83" t="str">
        <f t="shared" ca="1" si="6"/>
        <v/>
      </c>
    </row>
    <row r="37" spans="1:34" ht="20.100000000000001" customHeight="1">
      <c r="A37" s="78">
        <v>30</v>
      </c>
      <c r="B37" s="5" t="str">
        <f>IF('Sep 26'!B37="","",'Sep 26'!B37)</f>
        <v>Name 30</v>
      </c>
      <c r="C37" s="6" t="str">
        <f>IF('Sep 26'!C37="","",'Sep 26'!C37)</f>
        <v>Vorname 30</v>
      </c>
      <c r="D37" s="8"/>
      <c r="E37" s="10"/>
      <c r="F37" s="10"/>
      <c r="G37" s="10"/>
      <c r="H37" s="9"/>
      <c r="I37" s="8"/>
      <c r="J37" s="10"/>
      <c r="K37" s="10"/>
      <c r="L37" s="10"/>
      <c r="M37" s="9"/>
      <c r="N37" s="8"/>
      <c r="O37" s="10"/>
      <c r="P37" s="10"/>
      <c r="Q37" s="10"/>
      <c r="R37" s="9"/>
      <c r="S37" s="8"/>
      <c r="T37" s="10"/>
      <c r="U37" s="10"/>
      <c r="V37" s="10"/>
      <c r="W37" s="9"/>
      <c r="X37" s="8"/>
      <c r="Y37" s="10"/>
      <c r="Z37" s="18"/>
      <c r="AA37" s="18"/>
      <c r="AB37" s="19"/>
      <c r="AC37" s="84">
        <f t="shared" si="2"/>
        <v>0</v>
      </c>
      <c r="AD37" s="85">
        <f t="shared" si="3"/>
        <v>0</v>
      </c>
      <c r="AE37" s="86">
        <f t="shared" si="4"/>
        <v>0</v>
      </c>
      <c r="AF37" s="87">
        <f t="shared" si="5"/>
        <v>0</v>
      </c>
      <c r="AG37" s="3" t="str">
        <f>IF('Sep 26'!AG37="","",'Sep 26'!AG37)</f>
        <v/>
      </c>
      <c r="AH37" s="83" t="str">
        <f t="shared" ca="1" si="6"/>
        <v/>
      </c>
    </row>
    <row r="38" spans="1:34" ht="20.100000000000001" customHeight="1">
      <c r="A38" s="78">
        <v>31</v>
      </c>
      <c r="B38" s="5" t="str">
        <f>IF('Sep 26'!B38="","",'Sep 26'!B38)</f>
        <v>Name 31</v>
      </c>
      <c r="C38" s="6" t="str">
        <f>IF('Sep 26'!C38="","",'Sep 26'!C38)</f>
        <v>Vorname 31</v>
      </c>
      <c r="D38" s="8"/>
      <c r="E38" s="10"/>
      <c r="F38" s="10"/>
      <c r="G38" s="10"/>
      <c r="H38" s="9"/>
      <c r="I38" s="8"/>
      <c r="J38" s="10"/>
      <c r="K38" s="10"/>
      <c r="L38" s="10"/>
      <c r="M38" s="9"/>
      <c r="N38" s="8"/>
      <c r="O38" s="10"/>
      <c r="P38" s="10"/>
      <c r="Q38" s="10"/>
      <c r="R38" s="9"/>
      <c r="S38" s="8"/>
      <c r="T38" s="10"/>
      <c r="U38" s="10"/>
      <c r="V38" s="10"/>
      <c r="W38" s="9"/>
      <c r="X38" s="8"/>
      <c r="Y38" s="10"/>
      <c r="Z38" s="18"/>
      <c r="AA38" s="18"/>
      <c r="AB38" s="19"/>
      <c r="AC38" s="84">
        <f t="shared" si="2"/>
        <v>0</v>
      </c>
      <c r="AD38" s="85">
        <f t="shared" si="3"/>
        <v>0</v>
      </c>
      <c r="AE38" s="86">
        <f t="shared" si="4"/>
        <v>0</v>
      </c>
      <c r="AF38" s="87">
        <f t="shared" si="5"/>
        <v>0</v>
      </c>
      <c r="AG38" s="3" t="str">
        <f>IF('Sep 26'!AG38="","",'Sep 26'!AG38)</f>
        <v/>
      </c>
      <c r="AH38" s="83" t="str">
        <f t="shared" ca="1" si="6"/>
        <v/>
      </c>
    </row>
    <row r="39" spans="1:34" ht="20.100000000000001" customHeight="1">
      <c r="A39" s="78">
        <v>32</v>
      </c>
      <c r="B39" s="5" t="str">
        <f>IF('Sep 26'!B39="","",'Sep 26'!B39)</f>
        <v>Name 32</v>
      </c>
      <c r="C39" s="6" t="str">
        <f>IF('Sep 26'!C39="","",'Sep 26'!C39)</f>
        <v>Vorname 32</v>
      </c>
      <c r="D39" s="8"/>
      <c r="E39" s="10"/>
      <c r="F39" s="10"/>
      <c r="G39" s="10"/>
      <c r="H39" s="9"/>
      <c r="I39" s="8"/>
      <c r="J39" s="10"/>
      <c r="K39" s="10"/>
      <c r="L39" s="10"/>
      <c r="M39" s="9"/>
      <c r="N39" s="8"/>
      <c r="O39" s="10"/>
      <c r="P39" s="10"/>
      <c r="Q39" s="10"/>
      <c r="R39" s="9"/>
      <c r="S39" s="8"/>
      <c r="T39" s="10"/>
      <c r="U39" s="10"/>
      <c r="V39" s="10"/>
      <c r="W39" s="9"/>
      <c r="X39" s="8"/>
      <c r="Y39" s="10"/>
      <c r="Z39" s="18"/>
      <c r="AA39" s="18"/>
      <c r="AB39" s="19"/>
      <c r="AC39" s="84">
        <f t="shared" si="2"/>
        <v>0</v>
      </c>
      <c r="AD39" s="85">
        <f t="shared" si="3"/>
        <v>0</v>
      </c>
      <c r="AE39" s="86">
        <f t="shared" si="4"/>
        <v>0</v>
      </c>
      <c r="AF39" s="87">
        <f t="shared" si="5"/>
        <v>0</v>
      </c>
      <c r="AG39" s="3" t="str">
        <f>IF('Sep 26'!AG39="","",'Sep 26'!AG39)</f>
        <v/>
      </c>
      <c r="AH39" s="83" t="str">
        <f t="shared" ca="1" si="6"/>
        <v/>
      </c>
    </row>
    <row r="40" spans="1:34" ht="20.100000000000001" customHeight="1">
      <c r="A40" s="78">
        <v>33</v>
      </c>
      <c r="B40" s="5" t="str">
        <f>IF('Sep 26'!B40="","",'Sep 26'!B40)</f>
        <v>Name 33</v>
      </c>
      <c r="C40" s="6" t="str">
        <f>IF('Sep 26'!C40="","",'Sep 26'!C40)</f>
        <v>Vorname 33</v>
      </c>
      <c r="D40" s="8"/>
      <c r="E40" s="10"/>
      <c r="F40" s="10"/>
      <c r="G40" s="10"/>
      <c r="H40" s="9"/>
      <c r="I40" s="8"/>
      <c r="J40" s="10"/>
      <c r="K40" s="10"/>
      <c r="L40" s="10"/>
      <c r="M40" s="9"/>
      <c r="N40" s="8"/>
      <c r="O40" s="10"/>
      <c r="P40" s="10"/>
      <c r="Q40" s="10"/>
      <c r="R40" s="9"/>
      <c r="S40" s="8"/>
      <c r="T40" s="10"/>
      <c r="U40" s="10"/>
      <c r="V40" s="10"/>
      <c r="W40" s="9"/>
      <c r="X40" s="8"/>
      <c r="Y40" s="10"/>
      <c r="Z40" s="18"/>
      <c r="AA40" s="18"/>
      <c r="AB40" s="19"/>
      <c r="AC40" s="84">
        <f t="shared" si="2"/>
        <v>0</v>
      </c>
      <c r="AD40" s="85">
        <f t="shared" si="3"/>
        <v>0</v>
      </c>
      <c r="AE40" s="86">
        <f t="shared" si="4"/>
        <v>0</v>
      </c>
      <c r="AF40" s="87">
        <f t="shared" si="5"/>
        <v>0</v>
      </c>
      <c r="AG40" s="3" t="str">
        <f>IF('Sep 26'!AG40="","",'Sep 26'!AG40)</f>
        <v/>
      </c>
      <c r="AH40" s="83" t="str">
        <f t="shared" ca="1" si="6"/>
        <v/>
      </c>
    </row>
    <row r="41" spans="1:34" ht="20.100000000000001" customHeight="1">
      <c r="A41" s="78">
        <v>34</v>
      </c>
      <c r="B41" s="5" t="str">
        <f>IF('Sep 26'!B41="","",'Sep 26'!B41)</f>
        <v>Name 34</v>
      </c>
      <c r="C41" s="6" t="str">
        <f>IF('Sep 26'!C41="","",'Sep 26'!C41)</f>
        <v>Vorname 34</v>
      </c>
      <c r="D41" s="8"/>
      <c r="E41" s="10"/>
      <c r="F41" s="10"/>
      <c r="G41" s="10"/>
      <c r="H41" s="9"/>
      <c r="I41" s="8"/>
      <c r="J41" s="10"/>
      <c r="K41" s="10"/>
      <c r="L41" s="10"/>
      <c r="M41" s="9"/>
      <c r="N41" s="8"/>
      <c r="O41" s="10"/>
      <c r="P41" s="10"/>
      <c r="Q41" s="10"/>
      <c r="R41" s="9"/>
      <c r="S41" s="8"/>
      <c r="T41" s="10"/>
      <c r="U41" s="10"/>
      <c r="V41" s="10"/>
      <c r="W41" s="9"/>
      <c r="X41" s="8"/>
      <c r="Y41" s="10"/>
      <c r="Z41" s="18"/>
      <c r="AA41" s="18"/>
      <c r="AB41" s="19"/>
      <c r="AC41" s="84">
        <f t="shared" si="2"/>
        <v>0</v>
      </c>
      <c r="AD41" s="85">
        <f t="shared" si="3"/>
        <v>0</v>
      </c>
      <c r="AE41" s="86">
        <f t="shared" si="4"/>
        <v>0</v>
      </c>
      <c r="AF41" s="87">
        <f t="shared" si="5"/>
        <v>0</v>
      </c>
      <c r="AG41" s="3" t="str">
        <f>IF('Sep 26'!AG41="","",'Sep 26'!AG41)</f>
        <v/>
      </c>
      <c r="AH41" s="83" t="str">
        <f t="shared" ca="1" si="6"/>
        <v/>
      </c>
    </row>
    <row r="42" spans="1:34" ht="20.100000000000001" customHeight="1" thickBot="1">
      <c r="A42" s="78">
        <v>35</v>
      </c>
      <c r="B42" s="5" t="str">
        <f>IF('Sep 26'!B42="","",'Sep 26'!B42)</f>
        <v>Name 35</v>
      </c>
      <c r="C42" s="6" t="str">
        <f>IF('Sep 26'!C42="","",'Sep 26'!C42)</f>
        <v>Vorname 35</v>
      </c>
      <c r="D42" s="11"/>
      <c r="E42" s="13"/>
      <c r="F42" s="13"/>
      <c r="G42" s="13"/>
      <c r="H42" s="12"/>
      <c r="I42" s="11"/>
      <c r="J42" s="13"/>
      <c r="K42" s="13"/>
      <c r="L42" s="13"/>
      <c r="M42" s="12"/>
      <c r="N42" s="11"/>
      <c r="O42" s="13"/>
      <c r="P42" s="13"/>
      <c r="Q42" s="13"/>
      <c r="R42" s="12"/>
      <c r="S42" s="11"/>
      <c r="T42" s="13"/>
      <c r="U42" s="13"/>
      <c r="V42" s="13"/>
      <c r="W42" s="12"/>
      <c r="X42" s="11"/>
      <c r="Y42" s="13"/>
      <c r="Z42" s="20"/>
      <c r="AA42" s="20"/>
      <c r="AB42" s="21"/>
      <c r="AC42" s="88">
        <f t="shared" si="2"/>
        <v>0</v>
      </c>
      <c r="AD42" s="89">
        <f t="shared" si="3"/>
        <v>0</v>
      </c>
      <c r="AE42" s="90">
        <f t="shared" si="4"/>
        <v>0</v>
      </c>
      <c r="AF42" s="91">
        <f t="shared" si="5"/>
        <v>0</v>
      </c>
      <c r="AG42" s="3" t="str">
        <f>IF('Sep 26'!AG42="","",'Sep 26'!AG42)</f>
        <v/>
      </c>
      <c r="AH42" s="92" t="str">
        <f t="shared" ca="1" si="6"/>
        <v/>
      </c>
    </row>
    <row r="43" spans="1:34" ht="20.100000000000001" customHeight="1">
      <c r="B43" s="130" t="s">
        <v>9</v>
      </c>
      <c r="C43" s="131"/>
      <c r="D43" s="93">
        <f t="shared" ref="D43:AB43" si="7">COUNTIF(D8:D42,"X")</f>
        <v>0</v>
      </c>
      <c r="E43" s="94">
        <f t="shared" si="7"/>
        <v>0</v>
      </c>
      <c r="F43" s="94">
        <f t="shared" si="7"/>
        <v>0</v>
      </c>
      <c r="G43" s="94">
        <f t="shared" si="7"/>
        <v>0</v>
      </c>
      <c r="H43" s="95">
        <f t="shared" si="7"/>
        <v>0</v>
      </c>
      <c r="I43" s="93">
        <f t="shared" si="7"/>
        <v>0</v>
      </c>
      <c r="J43" s="94">
        <f t="shared" si="7"/>
        <v>0</v>
      </c>
      <c r="K43" s="94">
        <f t="shared" si="7"/>
        <v>0</v>
      </c>
      <c r="L43" s="94">
        <f t="shared" si="7"/>
        <v>0</v>
      </c>
      <c r="M43" s="95">
        <f t="shared" si="7"/>
        <v>0</v>
      </c>
      <c r="N43" s="93">
        <f t="shared" si="7"/>
        <v>0</v>
      </c>
      <c r="O43" s="94">
        <f t="shared" si="7"/>
        <v>0</v>
      </c>
      <c r="P43" s="94">
        <f t="shared" si="7"/>
        <v>0</v>
      </c>
      <c r="Q43" s="94">
        <f t="shared" si="7"/>
        <v>0</v>
      </c>
      <c r="R43" s="95">
        <f t="shared" si="7"/>
        <v>0</v>
      </c>
      <c r="S43" s="93">
        <f t="shared" si="7"/>
        <v>0</v>
      </c>
      <c r="T43" s="94">
        <f t="shared" si="7"/>
        <v>0</v>
      </c>
      <c r="U43" s="94">
        <f t="shared" si="7"/>
        <v>0</v>
      </c>
      <c r="V43" s="94">
        <f t="shared" si="7"/>
        <v>0</v>
      </c>
      <c r="W43" s="95">
        <f t="shared" si="7"/>
        <v>0</v>
      </c>
      <c r="X43" s="93">
        <f t="shared" si="7"/>
        <v>0</v>
      </c>
      <c r="Y43" s="94">
        <f t="shared" si="7"/>
        <v>0</v>
      </c>
      <c r="Z43" s="94">
        <f t="shared" si="7"/>
        <v>0</v>
      </c>
      <c r="AA43" s="94">
        <f t="shared" si="7"/>
        <v>0</v>
      </c>
      <c r="AB43" s="95">
        <f t="shared" si="7"/>
        <v>0</v>
      </c>
      <c r="AC43" s="112"/>
      <c r="AD43" s="113"/>
      <c r="AE43" s="113"/>
      <c r="AF43" s="113"/>
      <c r="AG43" s="114"/>
      <c r="AH43" s="115"/>
    </row>
    <row r="44" spans="1:34" ht="20.100000000000001" customHeight="1">
      <c r="B44" s="120" t="s">
        <v>4</v>
      </c>
      <c r="C44" s="121"/>
      <c r="D44" s="96">
        <f t="shared" ref="D44:AB44" si="8">COUNTIF(D8:D42,"e")</f>
        <v>0</v>
      </c>
      <c r="E44" s="97">
        <f t="shared" si="8"/>
        <v>0</v>
      </c>
      <c r="F44" s="97">
        <f t="shared" si="8"/>
        <v>0</v>
      </c>
      <c r="G44" s="97">
        <f t="shared" si="8"/>
        <v>0</v>
      </c>
      <c r="H44" s="98">
        <f t="shared" si="8"/>
        <v>0</v>
      </c>
      <c r="I44" s="96">
        <f t="shared" si="8"/>
        <v>0</v>
      </c>
      <c r="J44" s="97">
        <f t="shared" si="8"/>
        <v>0</v>
      </c>
      <c r="K44" s="97">
        <f t="shared" si="8"/>
        <v>0</v>
      </c>
      <c r="L44" s="97">
        <f t="shared" si="8"/>
        <v>0</v>
      </c>
      <c r="M44" s="98">
        <f t="shared" si="8"/>
        <v>0</v>
      </c>
      <c r="N44" s="96">
        <f t="shared" si="8"/>
        <v>0</v>
      </c>
      <c r="O44" s="97">
        <f t="shared" si="8"/>
        <v>0</v>
      </c>
      <c r="P44" s="97">
        <f t="shared" si="8"/>
        <v>0</v>
      </c>
      <c r="Q44" s="97">
        <f t="shared" si="8"/>
        <v>0</v>
      </c>
      <c r="R44" s="98">
        <f t="shared" si="8"/>
        <v>0</v>
      </c>
      <c r="S44" s="96">
        <f t="shared" si="8"/>
        <v>0</v>
      </c>
      <c r="T44" s="97">
        <f t="shared" si="8"/>
        <v>0</v>
      </c>
      <c r="U44" s="97">
        <f t="shared" si="8"/>
        <v>0</v>
      </c>
      <c r="V44" s="97">
        <f t="shared" si="8"/>
        <v>0</v>
      </c>
      <c r="W44" s="98">
        <f t="shared" si="8"/>
        <v>0</v>
      </c>
      <c r="X44" s="96">
        <f t="shared" si="8"/>
        <v>0</v>
      </c>
      <c r="Y44" s="97">
        <f t="shared" si="8"/>
        <v>0</v>
      </c>
      <c r="Z44" s="97">
        <f t="shared" si="8"/>
        <v>0</v>
      </c>
      <c r="AA44" s="97">
        <f t="shared" si="8"/>
        <v>0</v>
      </c>
      <c r="AB44" s="98">
        <f t="shared" si="8"/>
        <v>0</v>
      </c>
      <c r="AC44" s="116"/>
      <c r="AD44" s="114"/>
      <c r="AE44" s="114"/>
      <c r="AF44" s="114"/>
      <c r="AG44" s="114"/>
      <c r="AH44" s="115"/>
    </row>
    <row r="45" spans="1:34" ht="20.100000000000001" customHeight="1">
      <c r="B45" s="122" t="s">
        <v>10</v>
      </c>
      <c r="C45" s="123"/>
      <c r="D45" s="99">
        <f t="shared" ref="D45:AB45" si="9">COUNTIF(D8:D42,"k")</f>
        <v>0</v>
      </c>
      <c r="E45" s="100">
        <f t="shared" si="9"/>
        <v>0</v>
      </c>
      <c r="F45" s="100">
        <f t="shared" si="9"/>
        <v>0</v>
      </c>
      <c r="G45" s="100">
        <f t="shared" si="9"/>
        <v>0</v>
      </c>
      <c r="H45" s="101">
        <f t="shared" si="9"/>
        <v>0</v>
      </c>
      <c r="I45" s="99">
        <f t="shared" si="9"/>
        <v>0</v>
      </c>
      <c r="J45" s="100">
        <f t="shared" si="9"/>
        <v>0</v>
      </c>
      <c r="K45" s="100">
        <f t="shared" si="9"/>
        <v>0</v>
      </c>
      <c r="L45" s="100">
        <f t="shared" si="9"/>
        <v>0</v>
      </c>
      <c r="M45" s="101">
        <f t="shared" si="9"/>
        <v>0</v>
      </c>
      <c r="N45" s="99">
        <f t="shared" si="9"/>
        <v>0</v>
      </c>
      <c r="O45" s="100">
        <f t="shared" si="9"/>
        <v>0</v>
      </c>
      <c r="P45" s="100">
        <f t="shared" si="9"/>
        <v>0</v>
      </c>
      <c r="Q45" s="100">
        <f t="shared" si="9"/>
        <v>0</v>
      </c>
      <c r="R45" s="101">
        <f t="shared" si="9"/>
        <v>0</v>
      </c>
      <c r="S45" s="99">
        <f t="shared" si="9"/>
        <v>0</v>
      </c>
      <c r="T45" s="100">
        <f t="shared" si="9"/>
        <v>0</v>
      </c>
      <c r="U45" s="100">
        <f t="shared" si="9"/>
        <v>0</v>
      </c>
      <c r="V45" s="100">
        <f t="shared" si="9"/>
        <v>0</v>
      </c>
      <c r="W45" s="101">
        <f t="shared" si="9"/>
        <v>0</v>
      </c>
      <c r="X45" s="99">
        <f t="shared" si="9"/>
        <v>0</v>
      </c>
      <c r="Y45" s="100">
        <f t="shared" si="9"/>
        <v>0</v>
      </c>
      <c r="Z45" s="100">
        <f t="shared" si="9"/>
        <v>0</v>
      </c>
      <c r="AA45" s="100">
        <f t="shared" si="9"/>
        <v>0</v>
      </c>
      <c r="AB45" s="101">
        <f t="shared" si="9"/>
        <v>0</v>
      </c>
      <c r="AC45" s="116"/>
      <c r="AD45" s="114"/>
      <c r="AE45" s="114"/>
      <c r="AF45" s="114"/>
      <c r="AG45" s="114"/>
      <c r="AH45" s="115"/>
    </row>
    <row r="46" spans="1:34" ht="20.100000000000001" customHeight="1" thickBot="1">
      <c r="B46" s="124" t="s">
        <v>5</v>
      </c>
      <c r="C46" s="125"/>
      <c r="D46" s="102">
        <f t="shared" ref="D46:AB46" si="10">COUNTIF(D8:D42,"u")</f>
        <v>0</v>
      </c>
      <c r="E46" s="103">
        <f t="shared" si="10"/>
        <v>0</v>
      </c>
      <c r="F46" s="103">
        <f t="shared" si="10"/>
        <v>0</v>
      </c>
      <c r="G46" s="103">
        <f t="shared" si="10"/>
        <v>0</v>
      </c>
      <c r="H46" s="104">
        <f t="shared" si="10"/>
        <v>0</v>
      </c>
      <c r="I46" s="102">
        <f t="shared" si="10"/>
        <v>0</v>
      </c>
      <c r="J46" s="103">
        <f t="shared" si="10"/>
        <v>0</v>
      </c>
      <c r="K46" s="103">
        <f t="shared" si="10"/>
        <v>0</v>
      </c>
      <c r="L46" s="103">
        <f t="shared" si="10"/>
        <v>0</v>
      </c>
      <c r="M46" s="104">
        <f t="shared" si="10"/>
        <v>0</v>
      </c>
      <c r="N46" s="102">
        <f t="shared" si="10"/>
        <v>0</v>
      </c>
      <c r="O46" s="103">
        <f t="shared" si="10"/>
        <v>0</v>
      </c>
      <c r="P46" s="103">
        <f t="shared" si="10"/>
        <v>0</v>
      </c>
      <c r="Q46" s="103">
        <f t="shared" si="10"/>
        <v>0</v>
      </c>
      <c r="R46" s="104">
        <f t="shared" si="10"/>
        <v>0</v>
      </c>
      <c r="S46" s="102">
        <f t="shared" si="10"/>
        <v>0</v>
      </c>
      <c r="T46" s="103">
        <f t="shared" si="10"/>
        <v>0</v>
      </c>
      <c r="U46" s="103">
        <f t="shared" si="10"/>
        <v>0</v>
      </c>
      <c r="V46" s="103">
        <f t="shared" si="10"/>
        <v>0</v>
      </c>
      <c r="W46" s="104">
        <f t="shared" si="10"/>
        <v>0</v>
      </c>
      <c r="X46" s="102">
        <f t="shared" si="10"/>
        <v>0</v>
      </c>
      <c r="Y46" s="103">
        <f t="shared" si="10"/>
        <v>0</v>
      </c>
      <c r="Z46" s="103">
        <f t="shared" si="10"/>
        <v>0</v>
      </c>
      <c r="AA46" s="103">
        <f t="shared" si="10"/>
        <v>0</v>
      </c>
      <c r="AB46" s="104">
        <f t="shared" si="10"/>
        <v>0</v>
      </c>
      <c r="AC46" s="117"/>
      <c r="AD46" s="118"/>
      <c r="AE46" s="118"/>
      <c r="AF46" s="118"/>
      <c r="AG46" s="118"/>
      <c r="AH46" s="119"/>
    </row>
  </sheetData>
  <sheetProtection algorithmName="SHA-512" hashValue="t4vn0mVsng5LZBXL5j4xD7MNWMCPgvZcU6ozy27V6rA8Zm6Xuvnzt4UOokq4BLxrBUd7sA3PX+J91/Cr5nPkOQ==" saltValue="js9A+n5OgJzYJ2c6SiPMzA==" spinCount="100000" sheet="1" objects="1" scenarios="1"/>
  <mergeCells count="21">
    <mergeCell ref="B43:C43"/>
    <mergeCell ref="AC43:AH46"/>
    <mergeCell ref="B44:C44"/>
    <mergeCell ref="B45:C45"/>
    <mergeCell ref="B46:C46"/>
    <mergeCell ref="X5:AB5"/>
    <mergeCell ref="D1:AB1"/>
    <mergeCell ref="AC1:AH1"/>
    <mergeCell ref="B3:C3"/>
    <mergeCell ref="AD3:AH3"/>
    <mergeCell ref="AC4:AC7"/>
    <mergeCell ref="AD4:AD7"/>
    <mergeCell ref="AE4:AE7"/>
    <mergeCell ref="AF4:AF7"/>
    <mergeCell ref="AG4:AG7"/>
    <mergeCell ref="AH4:AH7"/>
    <mergeCell ref="B5:C5"/>
    <mergeCell ref="D5:H5"/>
    <mergeCell ref="I5:M5"/>
    <mergeCell ref="N5:R5"/>
    <mergeCell ref="S5:W5"/>
  </mergeCells>
  <conditionalFormatting sqref="B8:C42 AG8:AH42">
    <cfRule type="expression" dxfId="10" priority="2">
      <formula>IF($AG8="",0,AND(DAY(TODAY())=DAY($AG8),MONTH(TODAY())=MONTH($AG8)))</formula>
    </cfRule>
    <cfRule type="expression" dxfId="9" priority="3">
      <formula>IF($AG8="",0,MONTH($AG8)=MONTH($AC$1))</formula>
    </cfRule>
  </conditionalFormatting>
  <conditionalFormatting sqref="B8:AB42 AG8:AH42">
    <cfRule type="expression" dxfId="8" priority="9">
      <formula>MOD(ROW(),2)=0</formula>
    </cfRule>
  </conditionalFormatting>
  <conditionalFormatting sqref="D6:AB7">
    <cfRule type="expression" dxfId="7" priority="8">
      <formula>D$3:AB$3="x"</formula>
    </cfRule>
  </conditionalFormatting>
  <conditionalFormatting sqref="D8:AB42">
    <cfRule type="cellIs" dxfId="5" priority="4" operator="equal">
      <formula>"k"</formula>
    </cfRule>
    <cfRule type="cellIs" dxfId="4" priority="5" operator="equal">
      <formula>"u"</formula>
    </cfRule>
    <cfRule type="cellIs" dxfId="3" priority="6" operator="equal">
      <formula>"e"</formula>
    </cfRule>
    <cfRule type="cellIs" dxfId="2" priority="7" operator="equal">
      <formula>"x"</formula>
    </cfRule>
  </conditionalFormatting>
  <pageMargins left="0.61" right="0.17" top="0.63" bottom="0.27" header="0.23" footer="0.17"/>
  <pageSetup paperSize="9" scale="54"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719535E8-609B-4AEA-88AD-E60A72D3ECA7}">
            <xm:f>MATCH(D$7,Feiertage!$C:$C,0)&gt;0</xm:f>
            <x14:dxf>
              <font>
                <b/>
                <i val="0"/>
              </font>
              <fill>
                <patternFill patternType="lightDown">
                  <fgColor theme="0"/>
                  <bgColor rgb="FFFFB7B7"/>
                </patternFill>
              </fill>
            </x14:dxf>
          </x14:cfRule>
          <xm:sqref>D6:AB42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4E69E-7A75-414C-97C1-E45AED2C22A1}">
  <sheetPr>
    <tabColor rgb="FFFFB7B7"/>
    <pageSetUpPr fitToPage="1"/>
  </sheetPr>
  <dimension ref="A1:W51"/>
  <sheetViews>
    <sheetView showGridLines="0" workbookViewId="0">
      <pane ySplit="1" topLeftCell="A2" activePane="bottomLeft" state="frozen"/>
      <selection activeCell="K22" sqref="K22"/>
      <selection pane="bottomLeft" activeCell="F24" sqref="F24"/>
    </sheetView>
  </sheetViews>
  <sheetFormatPr baseColWidth="10" defaultColWidth="11.42578125" defaultRowHeight="16.5"/>
  <cols>
    <col min="1" max="1" width="14.42578125" style="40" customWidth="1"/>
    <col min="2" max="3" width="14.42578125" style="38" hidden="1" customWidth="1"/>
    <col min="4" max="4" width="12.7109375" style="38" customWidth="1"/>
    <col min="5" max="5" width="13.7109375" style="38" hidden="1" customWidth="1"/>
    <col min="6" max="6" width="18.7109375" style="37" customWidth="1"/>
    <col min="7" max="7" width="43.28515625" style="39" bestFit="1" customWidth="1"/>
    <col min="8" max="8" width="14.28515625" style="39" customWidth="1"/>
    <col min="9" max="9" width="13" style="31" hidden="1" customWidth="1"/>
    <col min="10" max="10" width="3.28515625" style="31" customWidth="1"/>
    <col min="11" max="11" width="7.5703125" style="31" customWidth="1"/>
    <col min="12" max="12" width="11.42578125" style="31"/>
    <col min="13" max="13" width="4.28515625" style="31" customWidth="1"/>
    <col min="14" max="14" width="3.28515625" style="31" customWidth="1"/>
    <col min="15" max="15" width="11.42578125" style="31" hidden="1" customWidth="1"/>
    <col min="16" max="16" width="11.5703125" style="31" hidden="1" customWidth="1"/>
    <col min="17" max="19" width="16.85546875" style="31" hidden="1" customWidth="1"/>
    <col min="20" max="20" width="11.42578125" style="31" hidden="1" customWidth="1"/>
    <col min="21" max="21" width="7.5703125" style="31" customWidth="1"/>
    <col min="22" max="22" width="11.42578125" style="31"/>
    <col min="23" max="23" width="3.28515625" style="31" customWidth="1"/>
    <col min="24" max="16384" width="11.42578125" style="31"/>
  </cols>
  <sheetData>
    <row r="1" spans="1:23" s="23" customFormat="1" ht="50.45" customHeight="1" thickTop="1" thickBot="1">
      <c r="A1" s="109" t="s">
        <v>154</v>
      </c>
      <c r="B1" s="45" t="s">
        <v>143</v>
      </c>
      <c r="C1" s="45" t="s">
        <v>144</v>
      </c>
      <c r="D1" s="110" t="s">
        <v>148</v>
      </c>
      <c r="E1" s="45" t="s">
        <v>145</v>
      </c>
      <c r="F1" s="62" t="s">
        <v>79</v>
      </c>
      <c r="G1" s="46" t="s">
        <v>156</v>
      </c>
      <c r="H1" s="47" t="s">
        <v>80</v>
      </c>
      <c r="I1" s="41" t="s">
        <v>81</v>
      </c>
      <c r="K1" s="24" t="s">
        <v>82</v>
      </c>
      <c r="L1" s="156" t="s">
        <v>83</v>
      </c>
      <c r="M1" s="156"/>
      <c r="O1" s="25">
        <v>2026</v>
      </c>
      <c r="P1" s="25">
        <v>2027</v>
      </c>
      <c r="Q1" s="108">
        <f>DATE($P$1,3,28)+MOD(24-MOD($P$1,19)*10.63,29)-MOD(TRUNC($P$1*5/4)+MOD(24-MOD($P$1,19)*10.63,29)+1,7)</f>
        <v>46474</v>
      </c>
      <c r="R1" s="26">
        <f>DATEVALUE("25.12."&amp;$P$1)</f>
        <v>46746</v>
      </c>
      <c r="S1" s="108">
        <f>DATE($O$1,3,28)+MOD(24-MOD($O$1,19)*10.63,29)-MOD(TRUNC($O$1*5/4)+MOD(24-MOD($O$1,19)*10.63,29)+1,7)</f>
        <v>46117</v>
      </c>
      <c r="T1" s="26">
        <f>DATEVALUE("25.12."&amp;$O$1)</f>
        <v>46381</v>
      </c>
      <c r="U1" s="24" t="s">
        <v>84</v>
      </c>
      <c r="V1" s="157" t="s">
        <v>85</v>
      </c>
      <c r="W1" s="157"/>
    </row>
    <row r="2" spans="1:23" ht="20.100000000000001" customHeight="1" thickTop="1">
      <c r="A2" s="48">
        <f>DATEVALUE("01.01."&amp;$P$1)</f>
        <v>46388</v>
      </c>
      <c r="B2" s="27">
        <f t="shared" ref="B2:B33" si="0">IF(F2="x",A2,"")</f>
        <v>46388</v>
      </c>
      <c r="C2" s="27">
        <f>IF(F2="x",Tabelle1[[#This Row],[Datum
2026]],"")</f>
        <v>46023</v>
      </c>
      <c r="D2" s="27">
        <f>DATEVALUE("01.01."&amp;$O$1)</f>
        <v>46023</v>
      </c>
      <c r="E2" s="28">
        <f t="shared" ref="E2:E33" si="1">IF(F2="x",A2,"")</f>
        <v>46388</v>
      </c>
      <c r="F2" s="29" t="s">
        <v>48</v>
      </c>
      <c r="G2" s="30" t="s">
        <v>86</v>
      </c>
      <c r="H2" s="49" t="s">
        <v>87</v>
      </c>
      <c r="I2" s="42" t="s">
        <v>88</v>
      </c>
    </row>
    <row r="3" spans="1:23" ht="20.100000000000001" customHeight="1">
      <c r="A3" s="50">
        <f>DATEVALUE("02.01."&amp;$P$1)</f>
        <v>46389</v>
      </c>
      <c r="B3" s="32" t="str">
        <f t="shared" si="0"/>
        <v/>
      </c>
      <c r="C3" s="27" t="str">
        <f>IF(F3="x",Tabelle1[[#This Row],[Datum
2026]],"")</f>
        <v/>
      </c>
      <c r="D3" s="32">
        <f>DATEVALUE("02.01."&amp;$O$1)</f>
        <v>46024</v>
      </c>
      <c r="E3" s="33" t="str">
        <f t="shared" si="1"/>
        <v/>
      </c>
      <c r="F3" s="34"/>
      <c r="G3" s="35" t="s">
        <v>89</v>
      </c>
      <c r="H3" s="51" t="s">
        <v>90</v>
      </c>
      <c r="I3" s="43" t="s">
        <v>88</v>
      </c>
      <c r="K3" s="31" t="str">
        <f t="shared" ref="K3:K44" ca="1" si="2">IF(B3=MONTH(TODAY()),G3,"")</f>
        <v/>
      </c>
    </row>
    <row r="4" spans="1:23" ht="20.100000000000001" customHeight="1">
      <c r="A4" s="50">
        <f>DATEVALUE("06.01."&amp;$P$1)</f>
        <v>46393</v>
      </c>
      <c r="B4" s="32">
        <f t="shared" si="0"/>
        <v>46393</v>
      </c>
      <c r="C4" s="27">
        <f>IF(F4="x",Tabelle1[[#This Row],[Datum
2026]],"")</f>
        <v>46028</v>
      </c>
      <c r="D4" s="50">
        <f>DATEVALUE("06.01."&amp;$O$1)</f>
        <v>46028</v>
      </c>
      <c r="E4" s="33">
        <f t="shared" si="1"/>
        <v>46393</v>
      </c>
      <c r="F4" s="34" t="s">
        <v>48</v>
      </c>
      <c r="G4" s="35" t="s">
        <v>155</v>
      </c>
      <c r="H4" s="51" t="s">
        <v>87</v>
      </c>
      <c r="I4" s="43" t="s">
        <v>88</v>
      </c>
      <c r="K4" s="31" t="str">
        <f t="shared" ca="1" si="2"/>
        <v/>
      </c>
    </row>
    <row r="5" spans="1:23" ht="20.100000000000001" customHeight="1">
      <c r="A5" s="50">
        <f>DATEVALUE("08.03."&amp;$P$1)</f>
        <v>46454</v>
      </c>
      <c r="B5" s="32" t="str">
        <f t="shared" si="0"/>
        <v/>
      </c>
      <c r="C5" s="27" t="str">
        <f>IF(F5="x",Tabelle1[[#This Row],[Datum
2026]],"")</f>
        <v/>
      </c>
      <c r="D5" s="50">
        <f>DATEVALUE("08.03."&amp;$O$1)</f>
        <v>46089</v>
      </c>
      <c r="E5" s="33" t="str">
        <f t="shared" si="1"/>
        <v/>
      </c>
      <c r="F5" s="34"/>
      <c r="G5" s="35" t="s">
        <v>91</v>
      </c>
      <c r="H5" s="51" t="s">
        <v>92</v>
      </c>
      <c r="I5" s="43" t="s">
        <v>88</v>
      </c>
      <c r="K5" s="31" t="str">
        <f t="shared" ca="1" si="2"/>
        <v/>
      </c>
    </row>
    <row r="6" spans="1:23" ht="20.100000000000001" customHeight="1">
      <c r="A6" s="50">
        <f>DATEVALUE("19.03."&amp;$P$1)</f>
        <v>46465</v>
      </c>
      <c r="B6" s="32" t="str">
        <f t="shared" si="0"/>
        <v/>
      </c>
      <c r="C6" s="27" t="str">
        <f>IF(F6="x",Tabelle1[[#This Row],[Datum
2026]],"")</f>
        <v/>
      </c>
      <c r="D6" s="50">
        <f>DATEVALUE("19.03."&amp;$O$1)</f>
        <v>46100</v>
      </c>
      <c r="E6" s="33" t="str">
        <f t="shared" si="1"/>
        <v/>
      </c>
      <c r="F6" s="34"/>
      <c r="G6" s="35" t="s">
        <v>93</v>
      </c>
      <c r="H6" s="51" t="s">
        <v>90</v>
      </c>
      <c r="I6" s="43" t="s">
        <v>88</v>
      </c>
      <c r="K6" s="31" t="str">
        <f t="shared" ca="1" si="2"/>
        <v/>
      </c>
    </row>
    <row r="7" spans="1:23" ht="20.100000000000001" customHeight="1">
      <c r="A7" s="50">
        <f>$Q$1-2</f>
        <v>46472</v>
      </c>
      <c r="B7" s="32">
        <f t="shared" si="0"/>
        <v>46472</v>
      </c>
      <c r="C7" s="27">
        <f>IF(F7="x",Tabelle1[[#This Row],[Datum
2026]],"")</f>
        <v>46115</v>
      </c>
      <c r="D7" s="50">
        <f>$S$1-2</f>
        <v>46115</v>
      </c>
      <c r="E7" s="33">
        <f>IF(F7="x",A7,"")</f>
        <v>46472</v>
      </c>
      <c r="F7" s="34" t="s">
        <v>48</v>
      </c>
      <c r="G7" s="35" t="s">
        <v>94</v>
      </c>
      <c r="H7" s="51" t="s">
        <v>95</v>
      </c>
      <c r="I7" s="43" t="s">
        <v>88</v>
      </c>
      <c r="K7" s="31" t="str">
        <f t="shared" ca="1" si="2"/>
        <v/>
      </c>
    </row>
    <row r="8" spans="1:23" ht="20.100000000000001" customHeight="1">
      <c r="A8" s="50">
        <f>$Q$1-1</f>
        <v>46473</v>
      </c>
      <c r="B8" s="32" t="str">
        <f t="shared" si="0"/>
        <v/>
      </c>
      <c r="C8" s="27" t="str">
        <f>IF(F8="x",Tabelle1[[#This Row],[Datum
2026]],"")</f>
        <v/>
      </c>
      <c r="D8" s="50">
        <f>$S$1-1</f>
        <v>46116</v>
      </c>
      <c r="E8" s="33" t="str">
        <f t="shared" si="1"/>
        <v/>
      </c>
      <c r="F8" s="34"/>
      <c r="G8" s="35" t="s">
        <v>128</v>
      </c>
      <c r="H8" s="51" t="s">
        <v>92</v>
      </c>
      <c r="I8" s="43" t="s">
        <v>129</v>
      </c>
      <c r="K8" s="31" t="str">
        <f t="shared" ca="1" si="2"/>
        <v/>
      </c>
    </row>
    <row r="9" spans="1:23" ht="20.100000000000001" customHeight="1">
      <c r="A9" s="50">
        <f>DATE($P$1,3,28)+MOD(24-MOD($P$1,19)*10.63,29)-MOD(TRUNC($P$1*5/4)+MOD(24-MOD($P$1,19)*10.63,29)+1,7)</f>
        <v>46474</v>
      </c>
      <c r="B9" s="32" t="str">
        <f t="shared" si="0"/>
        <v/>
      </c>
      <c r="C9" s="27" t="str">
        <f>IF(F9="x",Tabelle1[[#This Row],[Datum
2026]],"")</f>
        <v/>
      </c>
      <c r="D9" s="50">
        <f>DATE($O$1,3,28)+MOD(24-MOD($O$1,19)*10.63,29)-MOD(TRUNC($O$1*5/4)+MOD(24-MOD($O$1,19)*10.63,29)+1,7)</f>
        <v>46117</v>
      </c>
      <c r="E9" s="33" t="str">
        <f t="shared" si="1"/>
        <v/>
      </c>
      <c r="F9" s="34"/>
      <c r="G9" s="35" t="s">
        <v>96</v>
      </c>
      <c r="H9" s="51" t="s">
        <v>87</v>
      </c>
      <c r="I9" s="43" t="s">
        <v>88</v>
      </c>
      <c r="K9" s="31" t="str">
        <f t="shared" ca="1" si="2"/>
        <v/>
      </c>
    </row>
    <row r="10" spans="1:23" ht="20.100000000000001" customHeight="1">
      <c r="A10" s="50">
        <f>$Q$1+1</f>
        <v>46475</v>
      </c>
      <c r="B10" s="32">
        <f t="shared" si="0"/>
        <v>46475</v>
      </c>
      <c r="C10" s="27">
        <f>IF(F10="x",Tabelle1[[#This Row],[Datum
2026]],"")</f>
        <v>46118</v>
      </c>
      <c r="D10" s="50">
        <f>$S$1+1</f>
        <v>46118</v>
      </c>
      <c r="E10" s="33">
        <f t="shared" si="1"/>
        <v>46475</v>
      </c>
      <c r="F10" s="34" t="s">
        <v>48</v>
      </c>
      <c r="G10" s="35" t="s">
        <v>97</v>
      </c>
      <c r="H10" s="51" t="s">
        <v>98</v>
      </c>
      <c r="I10" s="43" t="s">
        <v>88</v>
      </c>
      <c r="K10" s="31" t="str">
        <f t="shared" ca="1" si="2"/>
        <v/>
      </c>
    </row>
    <row r="11" spans="1:23" ht="20.100000000000001" customHeight="1">
      <c r="A11" s="50">
        <f>TRUNC(((4&amp;-$P$1)+1)/7)*7+5+(DAY($Q$1-3)&lt;8)*7</f>
        <v>46478</v>
      </c>
      <c r="B11" s="32" t="str">
        <f t="shared" si="0"/>
        <v/>
      </c>
      <c r="C11" s="27" t="str">
        <f>IF(F11="x",Tabelle1[[#This Row],[Datum
2026]],"")</f>
        <v/>
      </c>
      <c r="D11" s="50">
        <f>TRUNC(((4&amp;-$O$1)+1)/7)*7+5+(DAY($S$1-3)&lt;8)*7</f>
        <v>46121</v>
      </c>
      <c r="E11" s="33" t="str">
        <f t="shared" si="1"/>
        <v/>
      </c>
      <c r="F11" s="34"/>
      <c r="G11" s="35" t="s">
        <v>99</v>
      </c>
      <c r="H11" s="51" t="s">
        <v>90</v>
      </c>
      <c r="I11" s="43" t="s">
        <v>88</v>
      </c>
      <c r="K11" s="31" t="str">
        <f t="shared" ca="1" si="2"/>
        <v/>
      </c>
    </row>
    <row r="12" spans="1:23" ht="20.100000000000001" customHeight="1">
      <c r="A12" s="50">
        <f>DATE($P$1,4,19)+1-WEEKDAY(DATE($P$1,4,19),2)</f>
        <v>46496</v>
      </c>
      <c r="B12" s="32" t="str">
        <f t="shared" si="0"/>
        <v/>
      </c>
      <c r="C12" s="27" t="str">
        <f>IF(F12="x",Tabelle1[[#This Row],[Datum
2026]],"")</f>
        <v/>
      </c>
      <c r="D12" s="50">
        <f>DATE($O$1,4,25)+1-WEEKDAY(DATE($O$1,4,25),2)</f>
        <v>46132</v>
      </c>
      <c r="E12" s="33" t="str">
        <f t="shared" si="1"/>
        <v/>
      </c>
      <c r="F12" s="34"/>
      <c r="G12" s="35" t="s">
        <v>100</v>
      </c>
      <c r="H12" s="51" t="s">
        <v>90</v>
      </c>
      <c r="I12" s="43" t="s">
        <v>88</v>
      </c>
      <c r="K12" s="31" t="str">
        <f t="shared" ca="1" si="2"/>
        <v/>
      </c>
    </row>
    <row r="13" spans="1:23" ht="20.100000000000001" customHeight="1">
      <c r="A13" s="50">
        <f>DATEVALUE("01.05."&amp;$P$1)</f>
        <v>46508</v>
      </c>
      <c r="B13" s="32">
        <f t="shared" si="0"/>
        <v>46508</v>
      </c>
      <c r="C13" s="27">
        <f>IF(F13="x",Tabelle1[[#This Row],[Datum
2026]],"")</f>
        <v>46143</v>
      </c>
      <c r="D13" s="50">
        <f>DATEVALUE("01.05."&amp;$O$1)</f>
        <v>46143</v>
      </c>
      <c r="E13" s="33">
        <f t="shared" si="1"/>
        <v>46508</v>
      </c>
      <c r="F13" s="34" t="s">
        <v>48</v>
      </c>
      <c r="G13" s="35" t="s">
        <v>101</v>
      </c>
      <c r="H13" s="51" t="s">
        <v>95</v>
      </c>
      <c r="I13" s="43" t="s">
        <v>88</v>
      </c>
      <c r="K13" s="31" t="str">
        <f t="shared" ca="1" si="2"/>
        <v/>
      </c>
    </row>
    <row r="14" spans="1:23" ht="20.100000000000001" customHeight="1">
      <c r="A14" s="50">
        <f>DATEVALUE("01.05."&amp;$P$1)</f>
        <v>46508</v>
      </c>
      <c r="B14" s="32" t="str">
        <f t="shared" si="0"/>
        <v/>
      </c>
      <c r="C14" s="27" t="str">
        <f>IF(F14="x",Tabelle1[[#This Row],[Datum
2026]],"")</f>
        <v/>
      </c>
      <c r="D14" s="50">
        <f>DATEVALUE("01.05."&amp;$O$1)</f>
        <v>46143</v>
      </c>
      <c r="E14" s="33" t="str">
        <f t="shared" si="1"/>
        <v/>
      </c>
      <c r="F14" s="34"/>
      <c r="G14" s="35" t="s">
        <v>102</v>
      </c>
      <c r="H14" s="51" t="s">
        <v>103</v>
      </c>
      <c r="I14" s="43" t="s">
        <v>88</v>
      </c>
      <c r="K14" s="31" t="str">
        <f t="shared" ca="1" si="2"/>
        <v/>
      </c>
    </row>
    <row r="15" spans="1:23" ht="20.100000000000001" customHeight="1">
      <c r="A15" s="50">
        <f>$Q$1+39</f>
        <v>46513</v>
      </c>
      <c r="B15" s="32">
        <f t="shared" si="0"/>
        <v>46513</v>
      </c>
      <c r="C15" s="27">
        <f>IF(F15="x",Tabelle1[[#This Row],[Datum
2026]],"")</f>
        <v>46156</v>
      </c>
      <c r="D15" s="50">
        <f>$S$1+39</f>
        <v>46156</v>
      </c>
      <c r="E15" s="33">
        <f t="shared" si="1"/>
        <v>46513</v>
      </c>
      <c r="F15" s="34" t="s">
        <v>48</v>
      </c>
      <c r="G15" s="35" t="s">
        <v>104</v>
      </c>
      <c r="H15" s="51" t="s">
        <v>87</v>
      </c>
      <c r="I15" s="43" t="s">
        <v>88</v>
      </c>
      <c r="K15" s="31" t="str">
        <f t="shared" ca="1" si="2"/>
        <v/>
      </c>
    </row>
    <row r="16" spans="1:23" ht="20.100000000000001" customHeight="1">
      <c r="A16" s="50">
        <f>$Q$1+49</f>
        <v>46523</v>
      </c>
      <c r="B16" s="32">
        <f t="shared" si="0"/>
        <v>46523</v>
      </c>
      <c r="C16" s="27">
        <f>IF(F16="x",Tabelle1[[#This Row],[Datum
2026]],"")</f>
        <v>46166</v>
      </c>
      <c r="D16" s="50">
        <f>$S$1+49</f>
        <v>46166</v>
      </c>
      <c r="E16" s="33">
        <f>IF(F16="x",A16,"")</f>
        <v>46523</v>
      </c>
      <c r="F16" s="34" t="s">
        <v>48</v>
      </c>
      <c r="G16" s="35" t="s">
        <v>105</v>
      </c>
      <c r="H16" s="51" t="s">
        <v>98</v>
      </c>
      <c r="I16" s="43" t="s">
        <v>88</v>
      </c>
      <c r="K16" s="31" t="str">
        <f t="shared" ca="1" si="2"/>
        <v/>
      </c>
    </row>
    <row r="17" spans="1:11" ht="20.100000000000001" customHeight="1">
      <c r="A17" s="50">
        <f>$Q$1+50</f>
        <v>46524</v>
      </c>
      <c r="B17" s="32">
        <f t="shared" si="0"/>
        <v>46524</v>
      </c>
      <c r="C17" s="27">
        <f>IF(F17="x",Tabelle1[[#This Row],[Datum
2026]],"")</f>
        <v>46167</v>
      </c>
      <c r="D17" s="50">
        <f>$S$1+50</f>
        <v>46167</v>
      </c>
      <c r="E17" s="33">
        <f t="shared" si="1"/>
        <v>46524</v>
      </c>
      <c r="F17" s="34" t="s">
        <v>48</v>
      </c>
      <c r="G17" s="35" t="s">
        <v>106</v>
      </c>
      <c r="H17" s="51" t="s">
        <v>87</v>
      </c>
      <c r="I17" s="43" t="s">
        <v>88</v>
      </c>
      <c r="K17" s="31" t="str">
        <f t="shared" ca="1" si="2"/>
        <v/>
      </c>
    </row>
    <row r="18" spans="1:11" ht="20.100000000000001" customHeight="1">
      <c r="A18" s="50">
        <f>$Q$1+60</f>
        <v>46534</v>
      </c>
      <c r="B18" s="32" t="str">
        <f t="shared" si="0"/>
        <v/>
      </c>
      <c r="C18" s="27" t="str">
        <f>IF(F18="x",Tabelle1[[#This Row],[Datum
2026]],"")</f>
        <v/>
      </c>
      <c r="D18" s="50">
        <f>$S$1+60</f>
        <v>46177</v>
      </c>
      <c r="E18" s="33" t="str">
        <f t="shared" si="1"/>
        <v/>
      </c>
      <c r="F18" s="34"/>
      <c r="G18" s="35" t="s">
        <v>107</v>
      </c>
      <c r="H18" s="51" t="s">
        <v>87</v>
      </c>
      <c r="I18" s="43" t="s">
        <v>88</v>
      </c>
      <c r="K18" s="31" t="str">
        <f t="shared" ca="1" si="2"/>
        <v/>
      </c>
    </row>
    <row r="19" spans="1:11" ht="20.100000000000001" customHeight="1">
      <c r="A19" s="50">
        <f>DATEVALUE("29.06."&amp;$P$1)</f>
        <v>46567</v>
      </c>
      <c r="B19" s="32" t="str">
        <f t="shared" si="0"/>
        <v/>
      </c>
      <c r="C19" s="27" t="str">
        <f>IF(F19="x",Tabelle1[[#This Row],[Datum
2026]],"")</f>
        <v/>
      </c>
      <c r="D19" s="50">
        <f>DATEVALUE("29.06."&amp;$O$1)</f>
        <v>46202</v>
      </c>
      <c r="E19" s="33" t="str">
        <f t="shared" si="1"/>
        <v/>
      </c>
      <c r="F19" s="34"/>
      <c r="G19" s="35" t="s">
        <v>108</v>
      </c>
      <c r="H19" s="51" t="s">
        <v>90</v>
      </c>
      <c r="I19" s="43" t="s">
        <v>88</v>
      </c>
      <c r="K19" s="31" t="str">
        <f t="shared" ca="1" si="2"/>
        <v/>
      </c>
    </row>
    <row r="20" spans="1:11" ht="20.100000000000001" customHeight="1">
      <c r="A20" s="50">
        <f>DATEVALUE("01.08."&amp;$P$1)</f>
        <v>46600</v>
      </c>
      <c r="B20" s="32" t="str">
        <f t="shared" si="0"/>
        <v/>
      </c>
      <c r="C20" s="27" t="str">
        <f>IF(F20="x",Tabelle1[[#This Row],[Datum
2026]],"")</f>
        <v/>
      </c>
      <c r="D20" s="50">
        <f>DATEVALUE("01.08."&amp;$O$1)</f>
        <v>46235</v>
      </c>
      <c r="E20" s="33" t="str">
        <f t="shared" si="1"/>
        <v/>
      </c>
      <c r="F20" s="34"/>
      <c r="G20" s="35" t="s">
        <v>109</v>
      </c>
      <c r="H20" s="51" t="s">
        <v>90</v>
      </c>
      <c r="I20" s="43" t="s">
        <v>88</v>
      </c>
      <c r="K20" s="31" t="str">
        <f t="shared" ca="1" si="2"/>
        <v/>
      </c>
    </row>
    <row r="21" spans="1:11" ht="20.100000000000001" customHeight="1">
      <c r="A21" s="50">
        <f>DATEVALUE("08.08."&amp;$P$1)</f>
        <v>46607</v>
      </c>
      <c r="B21" s="32" t="str">
        <f t="shared" si="0"/>
        <v/>
      </c>
      <c r="C21" s="27" t="str">
        <f>IF(F21="x",Tabelle1[[#This Row],[Datum
2026]],"")</f>
        <v/>
      </c>
      <c r="D21" s="50">
        <f>DATEVALUE("08.08."&amp;$O$1)</f>
        <v>46242</v>
      </c>
      <c r="E21" s="33" t="str">
        <f t="shared" si="1"/>
        <v/>
      </c>
      <c r="F21" s="34"/>
      <c r="G21" s="36" t="s">
        <v>110</v>
      </c>
      <c r="H21" s="51" t="s">
        <v>92</v>
      </c>
      <c r="I21" s="43" t="s">
        <v>88</v>
      </c>
      <c r="K21" s="31" t="str">
        <f t="shared" ca="1" si="2"/>
        <v/>
      </c>
    </row>
    <row r="22" spans="1:11" ht="20.100000000000001" customHeight="1">
      <c r="A22" s="50">
        <f>DATEVALUE("15.08."&amp;$P$1)</f>
        <v>46614</v>
      </c>
      <c r="B22" s="32">
        <f t="shared" si="0"/>
        <v>46614</v>
      </c>
      <c r="C22" s="27">
        <f>IF(F22="x",Tabelle1[[#This Row],[Datum
2026]],"")</f>
        <v>46249</v>
      </c>
      <c r="D22" s="50">
        <f>DATEVALUE("15.08."&amp;$O$1)</f>
        <v>46249</v>
      </c>
      <c r="E22" s="33">
        <f t="shared" si="1"/>
        <v>46614</v>
      </c>
      <c r="F22" s="34" t="s">
        <v>48</v>
      </c>
      <c r="G22" s="36" t="s">
        <v>111</v>
      </c>
      <c r="H22" s="51" t="s">
        <v>87</v>
      </c>
      <c r="I22" s="43" t="s">
        <v>88</v>
      </c>
      <c r="K22" s="31" t="str">
        <f t="shared" ca="1" si="2"/>
        <v/>
      </c>
    </row>
    <row r="23" spans="1:11" ht="20.100000000000001" customHeight="1">
      <c r="A23" s="50">
        <f>DATE($P$1,9,1)+11-WEEKDAY(DATE($P$1,9,1),2)</f>
        <v>46639</v>
      </c>
      <c r="B23" s="32" t="str">
        <f t="shared" si="0"/>
        <v/>
      </c>
      <c r="C23" s="27" t="str">
        <f>IF(F23="x",Tabelle1[[#This Row],[Datum
2026]],"")</f>
        <v/>
      </c>
      <c r="D23" s="50">
        <f>DATE($O$1,9,1)+11-WEEKDAY(DATE($O$1,9,1),2)</f>
        <v>46275</v>
      </c>
      <c r="E23" s="33" t="str">
        <f t="shared" si="1"/>
        <v/>
      </c>
      <c r="F23" s="34"/>
      <c r="G23" s="36" t="s">
        <v>112</v>
      </c>
      <c r="H23" s="51" t="s">
        <v>90</v>
      </c>
      <c r="I23" s="43" t="s">
        <v>88</v>
      </c>
      <c r="K23" s="31" t="str">
        <f t="shared" ca="1" si="2"/>
        <v/>
      </c>
    </row>
    <row r="24" spans="1:11" ht="20.100000000000001" customHeight="1">
      <c r="A24" s="50">
        <f>DATE($P$1,9,1)+15-WEEKDAY(DATE($P$1,9,1),2)</f>
        <v>46643</v>
      </c>
      <c r="B24" s="32" t="str">
        <f t="shared" si="0"/>
        <v/>
      </c>
      <c r="C24" s="27" t="str">
        <f>IF(F24="x",Tabelle1[[#This Row],[Datum
2026]],"")</f>
        <v/>
      </c>
      <c r="D24" s="50">
        <f>DATE($O$1,9,1)+15-WEEKDAY(DATE($O$1,9,1),2)</f>
        <v>46279</v>
      </c>
      <c r="E24" s="33" t="str">
        <f t="shared" si="1"/>
        <v/>
      </c>
      <c r="F24" s="34"/>
      <c r="G24" s="36" t="s">
        <v>113</v>
      </c>
      <c r="H24" s="51" t="s">
        <v>90</v>
      </c>
      <c r="I24" s="43" t="s">
        <v>88</v>
      </c>
      <c r="K24" s="31" t="str">
        <f t="shared" ca="1" si="2"/>
        <v/>
      </c>
    </row>
    <row r="25" spans="1:11" ht="20.100000000000001" customHeight="1">
      <c r="A25" s="50">
        <f>DATE($P$1,9,1)+21-WEEKDAY(DATE($P$1,9,1),2)</f>
        <v>46649</v>
      </c>
      <c r="B25" s="32" t="str">
        <f t="shared" si="0"/>
        <v/>
      </c>
      <c r="C25" s="27" t="str">
        <f>IF(F25="x",Tabelle1[[#This Row],[Datum
2026]],"")</f>
        <v/>
      </c>
      <c r="D25" s="50">
        <f>DATE($O$1,9,1)+21-WEEKDAY(DATE($O$1,9,1),2)</f>
        <v>46285</v>
      </c>
      <c r="E25" s="33" t="str">
        <f t="shared" si="1"/>
        <v/>
      </c>
      <c r="F25" s="34"/>
      <c r="G25" s="36" t="s">
        <v>114</v>
      </c>
      <c r="H25" s="51" t="s">
        <v>90</v>
      </c>
      <c r="I25" s="43" t="s">
        <v>88</v>
      </c>
      <c r="K25" s="31" t="str">
        <f t="shared" ca="1" si="2"/>
        <v/>
      </c>
    </row>
    <row r="26" spans="1:11" ht="20.100000000000001" customHeight="1">
      <c r="A26" s="50">
        <f>DATEVALUE("20.09."&amp;$P$1)</f>
        <v>46650</v>
      </c>
      <c r="B26" s="32" t="str">
        <f t="shared" si="0"/>
        <v/>
      </c>
      <c r="C26" s="27" t="str">
        <f>IF(F26="x",Tabelle1[[#This Row],[Datum
2026]],"")</f>
        <v/>
      </c>
      <c r="D26" s="50">
        <f>DATEVALUE("20.09."&amp;$O$1)</f>
        <v>46285</v>
      </c>
      <c r="E26" s="33" t="str">
        <f t="shared" si="1"/>
        <v/>
      </c>
      <c r="F26" s="34"/>
      <c r="G26" s="36" t="s">
        <v>115</v>
      </c>
      <c r="H26" s="51" t="s">
        <v>92</v>
      </c>
      <c r="I26" s="43" t="s">
        <v>88</v>
      </c>
      <c r="K26" s="31" t="str">
        <f t="shared" ca="1" si="2"/>
        <v/>
      </c>
    </row>
    <row r="27" spans="1:11" ht="20.100000000000001" customHeight="1">
      <c r="A27" s="50">
        <f>DATEVALUE("22.09."&amp;$P$1)</f>
        <v>46652</v>
      </c>
      <c r="B27" s="32" t="str">
        <f t="shared" si="0"/>
        <v/>
      </c>
      <c r="C27" s="27" t="str">
        <f>IF(F27="x",Tabelle1[[#This Row],[Datum
2026]],"")</f>
        <v/>
      </c>
      <c r="D27" s="50">
        <f>DATEVALUE("22.09."&amp;$O$1)</f>
        <v>46287</v>
      </c>
      <c r="E27" s="33" t="str">
        <f t="shared" si="1"/>
        <v/>
      </c>
      <c r="F27" s="34"/>
      <c r="G27" s="36" t="s">
        <v>116</v>
      </c>
      <c r="H27" s="51" t="s">
        <v>90</v>
      </c>
      <c r="I27" s="43" t="s">
        <v>88</v>
      </c>
      <c r="K27" s="31" t="str">
        <f t="shared" ca="1" si="2"/>
        <v/>
      </c>
    </row>
    <row r="28" spans="1:11" ht="20.100000000000001" customHeight="1">
      <c r="A28" s="50">
        <f>DATEVALUE("25.09."&amp;$P$1)</f>
        <v>46655</v>
      </c>
      <c r="B28" s="32" t="str">
        <f t="shared" si="0"/>
        <v/>
      </c>
      <c r="C28" s="27" t="str">
        <f>IF(F28="x",Tabelle1[[#This Row],[Datum
2026]],"")</f>
        <v/>
      </c>
      <c r="D28" s="50">
        <f>DATEVALUE("25.09."&amp;$O$1)</f>
        <v>46290</v>
      </c>
      <c r="E28" s="33" t="str">
        <f t="shared" si="1"/>
        <v/>
      </c>
      <c r="F28" s="34"/>
      <c r="G28" s="36" t="s">
        <v>117</v>
      </c>
      <c r="H28" s="51" t="s">
        <v>90</v>
      </c>
      <c r="I28" s="43" t="s">
        <v>88</v>
      </c>
      <c r="K28" s="31" t="str">
        <f t="shared" ca="1" si="2"/>
        <v/>
      </c>
    </row>
    <row r="29" spans="1:11" ht="20.100000000000001" customHeight="1">
      <c r="A29" s="50">
        <f>DATEVALUE("02.10."&amp;$P$1)</f>
        <v>46662</v>
      </c>
      <c r="B29" s="32" t="str">
        <f t="shared" si="0"/>
        <v/>
      </c>
      <c r="C29" s="27" t="str">
        <f>IF(F29="x",Tabelle1[[#This Row],[Datum
2026]],"")</f>
        <v/>
      </c>
      <c r="D29" s="50">
        <f>DATEVALUE("02.10."&amp;$O$1)</f>
        <v>46297</v>
      </c>
      <c r="E29" s="33" t="str">
        <f t="shared" si="1"/>
        <v/>
      </c>
      <c r="F29" s="34"/>
      <c r="G29" s="35" t="s">
        <v>118</v>
      </c>
      <c r="H29" s="51" t="s">
        <v>90</v>
      </c>
      <c r="I29" s="43" t="s">
        <v>88</v>
      </c>
      <c r="K29" s="31" t="str">
        <f t="shared" ca="1" si="2"/>
        <v/>
      </c>
    </row>
    <row r="30" spans="1:11" ht="20.100000000000001" customHeight="1">
      <c r="A30" s="50">
        <f>DATEVALUE("03.10."&amp;$P$1)</f>
        <v>46663</v>
      </c>
      <c r="B30" s="32">
        <f t="shared" si="0"/>
        <v>46663</v>
      </c>
      <c r="C30" s="27">
        <f>IF(F30="x",Tabelle1[[#This Row],[Datum
2026]],"")</f>
        <v>46298</v>
      </c>
      <c r="D30" s="50">
        <f>DATEVALUE("03.10."&amp;$O$1)</f>
        <v>46298</v>
      </c>
      <c r="E30" s="33">
        <f t="shared" si="1"/>
        <v>46663</v>
      </c>
      <c r="F30" s="34" t="s">
        <v>48</v>
      </c>
      <c r="G30" s="35" t="s">
        <v>119</v>
      </c>
      <c r="H30" s="51" t="s">
        <v>92</v>
      </c>
      <c r="I30" s="43" t="s">
        <v>88</v>
      </c>
      <c r="K30" s="31" t="str">
        <f t="shared" ca="1" si="2"/>
        <v/>
      </c>
    </row>
    <row r="31" spans="1:11" ht="20.100000000000001" customHeight="1">
      <c r="A31" s="50">
        <f>DATEVALUE("26.10."&amp;$P$1)</f>
        <v>46686</v>
      </c>
      <c r="B31" s="32" t="str">
        <f t="shared" si="0"/>
        <v/>
      </c>
      <c r="C31" s="27" t="str">
        <f>IF(F31="x",Tabelle1[[#This Row],[Datum
2026]],"")</f>
        <v/>
      </c>
      <c r="D31" s="50">
        <f>DATEVALUE("26.10."&amp;$O$1)</f>
        <v>46321</v>
      </c>
      <c r="E31" s="33" t="str">
        <f t="shared" si="1"/>
        <v/>
      </c>
      <c r="F31" s="34"/>
      <c r="G31" s="36" t="s">
        <v>120</v>
      </c>
      <c r="H31" s="52" t="s">
        <v>103</v>
      </c>
      <c r="I31" s="43" t="s">
        <v>88</v>
      </c>
      <c r="K31" s="31" t="str">
        <f t="shared" ca="1" si="2"/>
        <v/>
      </c>
    </row>
    <row r="32" spans="1:11" ht="20.100000000000001" customHeight="1">
      <c r="A32" s="50">
        <f>DATEVALUE("31.10."&amp;$P$1)</f>
        <v>46691</v>
      </c>
      <c r="B32" s="32" t="str">
        <f t="shared" si="0"/>
        <v/>
      </c>
      <c r="C32" s="27" t="str">
        <f>IF(F32="x",Tabelle1[[#This Row],[Datum
2026]],"")</f>
        <v/>
      </c>
      <c r="D32" s="50">
        <f>DATEVALUE("31.10."&amp;$O$1)</f>
        <v>46326</v>
      </c>
      <c r="E32" s="33" t="str">
        <f t="shared" si="1"/>
        <v/>
      </c>
      <c r="F32" s="34"/>
      <c r="G32" s="35" t="s">
        <v>121</v>
      </c>
      <c r="H32" s="51" t="s">
        <v>92</v>
      </c>
      <c r="I32" s="43" t="s">
        <v>88</v>
      </c>
      <c r="K32" s="31" t="str">
        <f t="shared" ca="1" si="2"/>
        <v/>
      </c>
    </row>
    <row r="33" spans="1:11" ht="20.100000000000001" customHeight="1">
      <c r="A33" s="50">
        <f>DATEVALUE("01.11."&amp;$P$1)</f>
        <v>46692</v>
      </c>
      <c r="B33" s="32" t="str">
        <f t="shared" si="0"/>
        <v/>
      </c>
      <c r="C33" s="27" t="str">
        <f>IF(F33="x",Tabelle1[[#This Row],[Datum
2026]],"")</f>
        <v/>
      </c>
      <c r="D33" s="50">
        <f>DATEVALUE("01.11."&amp;$O$1)</f>
        <v>46327</v>
      </c>
      <c r="E33" s="33" t="str">
        <f t="shared" si="1"/>
        <v/>
      </c>
      <c r="F33" s="34"/>
      <c r="G33" s="35" t="s">
        <v>122</v>
      </c>
      <c r="H33" s="51" t="s">
        <v>87</v>
      </c>
      <c r="I33" s="43" t="s">
        <v>88</v>
      </c>
      <c r="K33" s="31" t="str">
        <f t="shared" ca="1" si="2"/>
        <v/>
      </c>
    </row>
    <row r="34" spans="1:11" ht="20.100000000000001" customHeight="1">
      <c r="A34" s="50">
        <f>DATE($P$1,12,25)-WEEKDAY(DATE($P$1,12,25),2)-32</f>
        <v>46708</v>
      </c>
      <c r="B34" s="32" t="str">
        <f t="shared" ref="B34:B51" si="3">IF(F34="x",A34,"")</f>
        <v/>
      </c>
      <c r="C34" s="27" t="str">
        <f>IF(F34="x",Tabelle1[[#This Row],[Datum
2026]],"")</f>
        <v/>
      </c>
      <c r="D34" s="50">
        <f>DATE($O$1,12,25)-WEEKDAY(DATE($O$1,12,25),2)-32</f>
        <v>46344</v>
      </c>
      <c r="E34" s="33" t="str">
        <f t="shared" ref="E34:E51" si="4">IF(F34="x",A34,"")</f>
        <v/>
      </c>
      <c r="F34" s="34"/>
      <c r="G34" s="35" t="s">
        <v>123</v>
      </c>
      <c r="H34" s="51" t="s">
        <v>92</v>
      </c>
      <c r="I34" s="43" t="s">
        <v>88</v>
      </c>
      <c r="K34" s="31" t="str">
        <f t="shared" ca="1" si="2"/>
        <v/>
      </c>
    </row>
    <row r="35" spans="1:11" ht="20.100000000000001" customHeight="1">
      <c r="A35" s="50">
        <f>DATE($P$1,12,25)-WEEKDAY(DATE($P$1,12,25),2)-21</f>
        <v>46719</v>
      </c>
      <c r="B35" s="32" t="str">
        <f t="shared" si="3"/>
        <v/>
      </c>
      <c r="C35" s="27" t="str">
        <f>IF(F35="x",Tabelle1[[#This Row],[Datum
2026]],"")</f>
        <v/>
      </c>
      <c r="D35" s="50">
        <f>DATE($O$1,12,25)-WEEKDAY(DATE($O$1,12,25),2)-21</f>
        <v>46355</v>
      </c>
      <c r="E35" s="33" t="str">
        <f t="shared" si="4"/>
        <v/>
      </c>
      <c r="F35" s="34"/>
      <c r="G35" s="35" t="s">
        <v>130</v>
      </c>
      <c r="H35" s="51" t="s">
        <v>87</v>
      </c>
      <c r="I35" s="43" t="s">
        <v>129</v>
      </c>
      <c r="K35" s="31" t="str">
        <f t="shared" ca="1" si="2"/>
        <v/>
      </c>
    </row>
    <row r="36" spans="1:11" ht="20.100000000000001" customHeight="1">
      <c r="A36" s="50">
        <f>DATEVALUE("06.12."&amp;$P$1)</f>
        <v>46727</v>
      </c>
      <c r="B36" s="32" t="str">
        <f t="shared" si="3"/>
        <v/>
      </c>
      <c r="C36" s="27" t="str">
        <f>IF(F36="x",Tabelle1[[#This Row],[Datum
2026]],"")</f>
        <v/>
      </c>
      <c r="D36" s="50">
        <f>DATEVALUE("06.12."&amp;$O$1)</f>
        <v>46362</v>
      </c>
      <c r="E36" s="33" t="str">
        <f t="shared" si="4"/>
        <v/>
      </c>
      <c r="F36" s="34"/>
      <c r="G36" s="35" t="s">
        <v>131</v>
      </c>
      <c r="H36" s="51" t="s">
        <v>87</v>
      </c>
      <c r="I36" s="43" t="s">
        <v>129</v>
      </c>
      <c r="K36" s="31" t="str">
        <f t="shared" ca="1" si="2"/>
        <v/>
      </c>
    </row>
    <row r="37" spans="1:11" ht="20.100000000000001" customHeight="1">
      <c r="A37" s="50">
        <f>DATE($P$1,12,25)-WEEKDAY(DATE($P$1,12,25),2)-14</f>
        <v>46726</v>
      </c>
      <c r="B37" s="32" t="str">
        <f t="shared" si="3"/>
        <v/>
      </c>
      <c r="C37" s="27" t="str">
        <f>IF(F37="x",Tabelle1[[#This Row],[Datum
2026]],"")</f>
        <v/>
      </c>
      <c r="D37" s="50">
        <f>DATE($O$1,12,25)-WEEKDAY(DATE($O$1,12,25),2)-14</f>
        <v>46362</v>
      </c>
      <c r="E37" s="33" t="str">
        <f t="shared" si="4"/>
        <v/>
      </c>
      <c r="F37" s="34"/>
      <c r="G37" s="35" t="s">
        <v>132</v>
      </c>
      <c r="H37" s="51" t="s">
        <v>87</v>
      </c>
      <c r="I37" s="43" t="s">
        <v>129</v>
      </c>
      <c r="K37" s="31" t="str">
        <f t="shared" ca="1" si="2"/>
        <v/>
      </c>
    </row>
    <row r="38" spans="1:11" ht="20.100000000000001" customHeight="1">
      <c r="A38" s="50">
        <f>DATEVALUE("08.12."&amp;$P$1)</f>
        <v>46729</v>
      </c>
      <c r="B38" s="32" t="str">
        <f t="shared" si="3"/>
        <v/>
      </c>
      <c r="C38" s="27" t="str">
        <f>IF(F38="x",Tabelle1[[#This Row],[Datum
2026]],"")</f>
        <v/>
      </c>
      <c r="D38" s="50">
        <f>DATEVALUE("08.12."&amp;$O$1)</f>
        <v>46364</v>
      </c>
      <c r="E38" s="33" t="str">
        <f t="shared" si="4"/>
        <v/>
      </c>
      <c r="F38" s="34"/>
      <c r="G38" s="36" t="s">
        <v>124</v>
      </c>
      <c r="H38" s="52" t="s">
        <v>125</v>
      </c>
      <c r="I38" s="43" t="s">
        <v>88</v>
      </c>
      <c r="K38" s="31" t="str">
        <f t="shared" ca="1" si="2"/>
        <v/>
      </c>
    </row>
    <row r="39" spans="1:11" ht="20.100000000000001" customHeight="1">
      <c r="A39" s="50">
        <f>DATE($P$1,12,25)-WEEKDAY(DATE($P$1,12,25),2)-7</f>
        <v>46733</v>
      </c>
      <c r="B39" s="32" t="str">
        <f t="shared" si="3"/>
        <v/>
      </c>
      <c r="C39" s="27" t="str">
        <f>IF(F39="x",Tabelle1[[#This Row],[Datum
2026]],"")</f>
        <v/>
      </c>
      <c r="D39" s="50">
        <f>DATE($O$1,12,25)-WEEKDAY(DATE($O$1,12,25),2)-7</f>
        <v>46369</v>
      </c>
      <c r="E39" s="33" t="str">
        <f t="shared" si="4"/>
        <v/>
      </c>
      <c r="F39" s="34"/>
      <c r="G39" s="35" t="s">
        <v>133</v>
      </c>
      <c r="H39" s="51" t="s">
        <v>87</v>
      </c>
      <c r="I39" s="43" t="s">
        <v>129</v>
      </c>
      <c r="K39" s="31" t="str">
        <f t="shared" ca="1" si="2"/>
        <v/>
      </c>
    </row>
    <row r="40" spans="1:11" ht="20.100000000000001" customHeight="1">
      <c r="A40" s="50">
        <f>DATE($P$1,12,25)-WEEKDAY(DATE($P$1,12,25),2)</f>
        <v>46740</v>
      </c>
      <c r="B40" s="32" t="str">
        <f t="shared" si="3"/>
        <v/>
      </c>
      <c r="C40" s="27" t="str">
        <f>IF(F40="x",Tabelle1[[#This Row],[Datum
2026]],"")</f>
        <v/>
      </c>
      <c r="D40" s="50">
        <f>DATE($O$1,12,25)-WEEKDAY(DATE($O$1,12,25),2)</f>
        <v>46376</v>
      </c>
      <c r="E40" s="33" t="str">
        <f t="shared" si="4"/>
        <v/>
      </c>
      <c r="F40" s="34"/>
      <c r="G40" s="35" t="s">
        <v>134</v>
      </c>
      <c r="H40" s="51" t="s">
        <v>87</v>
      </c>
      <c r="I40" s="43" t="s">
        <v>129</v>
      </c>
      <c r="K40" s="31" t="str">
        <f t="shared" ca="1" si="2"/>
        <v/>
      </c>
    </row>
    <row r="41" spans="1:11" ht="20.100000000000001" customHeight="1">
      <c r="A41" s="50">
        <f>DATEVALUE("24.12."&amp;$P$1)</f>
        <v>46745</v>
      </c>
      <c r="B41" s="32" t="str">
        <f t="shared" si="3"/>
        <v/>
      </c>
      <c r="C41" s="27" t="str">
        <f>IF(F41="x",Tabelle1[[#This Row],[Datum
2026]],"")</f>
        <v/>
      </c>
      <c r="D41" s="50">
        <f>DATEVALUE("24.12."&amp;$O$1)</f>
        <v>46380</v>
      </c>
      <c r="E41" s="33" t="str">
        <f t="shared" si="4"/>
        <v/>
      </c>
      <c r="F41" s="34"/>
      <c r="G41" s="35" t="s">
        <v>135</v>
      </c>
      <c r="H41" s="51" t="s">
        <v>87</v>
      </c>
      <c r="I41" s="43" t="s">
        <v>129</v>
      </c>
      <c r="K41" s="31" t="str">
        <f t="shared" ca="1" si="2"/>
        <v/>
      </c>
    </row>
    <row r="42" spans="1:11" ht="20.100000000000001" customHeight="1">
      <c r="A42" s="50">
        <f>DATEVALUE("25.12."&amp;$P$1)</f>
        <v>46746</v>
      </c>
      <c r="B42" s="32">
        <f t="shared" si="3"/>
        <v>46746</v>
      </c>
      <c r="C42" s="27">
        <f>IF(F42="x",Tabelle1[[#This Row],[Datum
2026]],"")</f>
        <v>46381</v>
      </c>
      <c r="D42" s="50">
        <f>DATEVALUE("25.12."&amp;$O$1)</f>
        <v>46381</v>
      </c>
      <c r="E42" s="33">
        <f t="shared" si="4"/>
        <v>46746</v>
      </c>
      <c r="F42" s="34" t="s">
        <v>48</v>
      </c>
      <c r="G42" s="35" t="s">
        <v>126</v>
      </c>
      <c r="H42" s="51" t="s">
        <v>87</v>
      </c>
      <c r="I42" s="43" t="s">
        <v>88</v>
      </c>
      <c r="K42" s="31" t="str">
        <f t="shared" ca="1" si="2"/>
        <v/>
      </c>
    </row>
    <row r="43" spans="1:11" ht="20.100000000000001" customHeight="1">
      <c r="A43" s="50">
        <f>DATEVALUE("26.12."&amp;$P$1)</f>
        <v>46747</v>
      </c>
      <c r="B43" s="32">
        <f t="shared" si="3"/>
        <v>46747</v>
      </c>
      <c r="C43" s="27">
        <f>IF(F43="x",Tabelle1[[#This Row],[Datum
2026]],"")</f>
        <v>46382</v>
      </c>
      <c r="D43" s="50">
        <f>DATEVALUE("26.12."&amp;$O$1)</f>
        <v>46382</v>
      </c>
      <c r="E43" s="33">
        <f t="shared" si="4"/>
        <v>46747</v>
      </c>
      <c r="F43" s="34" t="s">
        <v>48</v>
      </c>
      <c r="G43" s="35" t="s">
        <v>127</v>
      </c>
      <c r="H43" s="51" t="s">
        <v>87</v>
      </c>
      <c r="I43" s="43" t="s">
        <v>88</v>
      </c>
      <c r="K43" s="31" t="str">
        <f t="shared" ca="1" si="2"/>
        <v/>
      </c>
    </row>
    <row r="44" spans="1:11" ht="20.100000000000001" customHeight="1">
      <c r="A44" s="50">
        <f>DATEVALUE("31.12."&amp;$P$1)</f>
        <v>46752</v>
      </c>
      <c r="B44" s="32" t="str">
        <f t="shared" si="3"/>
        <v/>
      </c>
      <c r="C44" s="27" t="str">
        <f>IF(F44="x",Tabelle1[[#This Row],[Datum
2026]],"")</f>
        <v/>
      </c>
      <c r="D44" s="50">
        <f>DATEVALUE("31.12."&amp;$O$1)</f>
        <v>46387</v>
      </c>
      <c r="E44" s="33" t="str">
        <f t="shared" si="4"/>
        <v/>
      </c>
      <c r="F44" s="34"/>
      <c r="G44" s="35" t="s">
        <v>136</v>
      </c>
      <c r="H44" s="51" t="s">
        <v>87</v>
      </c>
      <c r="I44" s="43" t="s">
        <v>129</v>
      </c>
      <c r="K44" s="31" t="str">
        <f t="shared" ca="1" si="2"/>
        <v/>
      </c>
    </row>
    <row r="45" spans="1:11" ht="19.5">
      <c r="A45" s="56"/>
      <c r="B45" s="57" t="str">
        <f t="shared" si="3"/>
        <v/>
      </c>
      <c r="C45" s="27" t="str">
        <f>IF(F45="x",Tabelle1[[#This Row],[Datum
2026]],"")</f>
        <v/>
      </c>
      <c r="D45" s="57"/>
      <c r="E45" s="58" t="str">
        <f t="shared" si="4"/>
        <v/>
      </c>
      <c r="F45" s="34"/>
      <c r="G45" s="36"/>
      <c r="H45" s="52"/>
      <c r="I45" s="43"/>
    </row>
    <row r="46" spans="1:11" ht="19.5">
      <c r="A46" s="56"/>
      <c r="B46" s="57" t="str">
        <f t="shared" si="3"/>
        <v/>
      </c>
      <c r="C46" s="27" t="str">
        <f>IF(F46="x",Tabelle1[[#This Row],[Datum
2026]],"")</f>
        <v/>
      </c>
      <c r="D46" s="57"/>
      <c r="E46" s="58" t="str">
        <f t="shared" si="4"/>
        <v/>
      </c>
      <c r="F46" s="34"/>
      <c r="G46" s="36"/>
      <c r="H46" s="52"/>
      <c r="I46" s="43"/>
    </row>
    <row r="47" spans="1:11" ht="19.5">
      <c r="A47" s="56"/>
      <c r="B47" s="57" t="str">
        <f t="shared" si="3"/>
        <v/>
      </c>
      <c r="C47" s="27" t="str">
        <f>IF(F47="x",Tabelle1[[#This Row],[Datum
2026]],"")</f>
        <v/>
      </c>
      <c r="D47" s="57"/>
      <c r="E47" s="58" t="str">
        <f t="shared" si="4"/>
        <v/>
      </c>
      <c r="F47" s="34"/>
      <c r="G47" s="36"/>
      <c r="H47" s="52"/>
      <c r="I47" s="43"/>
    </row>
    <row r="48" spans="1:11" ht="19.5">
      <c r="A48" s="56"/>
      <c r="B48" s="57" t="str">
        <f t="shared" si="3"/>
        <v/>
      </c>
      <c r="C48" s="27" t="str">
        <f>IF(F48="x",Tabelle1[[#This Row],[Datum
2026]],"")</f>
        <v/>
      </c>
      <c r="D48" s="57"/>
      <c r="E48" s="58" t="str">
        <f t="shared" si="4"/>
        <v/>
      </c>
      <c r="F48" s="34"/>
      <c r="G48" s="36"/>
      <c r="H48" s="52"/>
      <c r="I48" s="43"/>
    </row>
    <row r="49" spans="1:9" ht="19.5">
      <c r="A49" s="56"/>
      <c r="B49" s="57" t="str">
        <f t="shared" si="3"/>
        <v/>
      </c>
      <c r="C49" s="27" t="str">
        <f>IF(F49="x",Tabelle1[[#This Row],[Datum
2026]],"")</f>
        <v/>
      </c>
      <c r="D49" s="57"/>
      <c r="E49" s="58" t="str">
        <f t="shared" si="4"/>
        <v/>
      </c>
      <c r="F49" s="34"/>
      <c r="G49" s="36"/>
      <c r="H49" s="52"/>
      <c r="I49" s="43"/>
    </row>
    <row r="50" spans="1:9" ht="19.5">
      <c r="A50" s="56"/>
      <c r="B50" s="57" t="str">
        <f t="shared" si="3"/>
        <v/>
      </c>
      <c r="C50" s="27" t="str">
        <f>IF(F50="x",Tabelle1[[#This Row],[Datum
2026]],"")</f>
        <v/>
      </c>
      <c r="D50" s="57"/>
      <c r="E50" s="58" t="str">
        <f t="shared" si="4"/>
        <v/>
      </c>
      <c r="F50" s="34"/>
      <c r="G50" s="36"/>
      <c r="H50" s="52"/>
      <c r="I50" s="43"/>
    </row>
    <row r="51" spans="1:9" ht="19.5">
      <c r="A51" s="59"/>
      <c r="B51" s="60" t="str">
        <f t="shared" si="3"/>
        <v/>
      </c>
      <c r="C51" s="27" t="str">
        <f>IF(F51="x",Tabelle1[[#This Row],[Datum
2026]],"")</f>
        <v/>
      </c>
      <c r="D51" s="60"/>
      <c r="E51" s="61" t="str">
        <f t="shared" si="4"/>
        <v/>
      </c>
      <c r="F51" s="53"/>
      <c r="G51" s="54"/>
      <c r="H51" s="55"/>
      <c r="I51" s="44"/>
    </row>
  </sheetData>
  <sheetProtection algorithmName="SHA-512" hashValue="1fMJyXeMHEe1E0mgYGFhaZZ0GRCDtIyjtnSJsNwlK4uCpil9Cgugcqqbf0NF46F1iRaDWnMUH0fnFsH3KJl7lw==" saltValue="gfjYOLEgnCVW7kcaALgkzQ==" spinCount="100000" sheet="1" objects="1" scenarios="1"/>
  <mergeCells count="2">
    <mergeCell ref="L1:M1"/>
    <mergeCell ref="V1:W1"/>
  </mergeCells>
  <phoneticPr fontId="17" type="noConversion"/>
  <conditionalFormatting sqref="A2:I51">
    <cfRule type="expression" dxfId="1" priority="134">
      <formula>AND(WEEKDAY($E2,2)&gt;5,A2&gt;0)</formula>
    </cfRule>
    <cfRule type="expression" dxfId="0" priority="135">
      <formula>IF($F2="x",$A2,"")</formula>
    </cfRule>
  </conditionalFormatting>
  <pageMargins left="0.42" right="0.13" top="0.39" bottom="0.27" header="0.31496062992125984" footer="0.31496062992125984"/>
  <pageSetup paperSize="9" scale="74" orientation="portrait" horizontalDpi="4294967293" verticalDpi="0"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BC6D-91BD-4163-BF74-F5A613CEB692}">
  <sheetPr>
    <tabColor rgb="FF00B050"/>
  </sheetPr>
  <dimension ref="A1:G15"/>
  <sheetViews>
    <sheetView showGridLines="0" workbookViewId="0">
      <selection activeCell="E24" sqref="E24"/>
    </sheetView>
  </sheetViews>
  <sheetFormatPr baseColWidth="10" defaultColWidth="11.42578125" defaultRowHeight="15"/>
  <sheetData>
    <row r="1" spans="1:7" s="105" customFormat="1">
      <c r="A1" s="158"/>
      <c r="B1" s="158"/>
      <c r="C1" s="158"/>
      <c r="D1" s="158"/>
      <c r="E1" s="158"/>
      <c r="F1" s="158"/>
      <c r="G1" s="158"/>
    </row>
    <row r="2" spans="1:7">
      <c r="A2" s="158"/>
      <c r="B2" s="158"/>
      <c r="C2" s="158"/>
      <c r="D2" s="158"/>
      <c r="E2" s="158"/>
      <c r="F2" s="158"/>
      <c r="G2" s="158"/>
    </row>
    <row r="3" spans="1:7">
      <c r="A3" s="158"/>
      <c r="B3" s="158"/>
      <c r="C3" s="158"/>
      <c r="D3" s="158"/>
      <c r="E3" s="158"/>
      <c r="F3" s="158"/>
      <c r="G3" s="158"/>
    </row>
    <row r="4" spans="1:7">
      <c r="A4" s="158"/>
      <c r="B4" s="158"/>
      <c r="C4" s="158"/>
      <c r="D4" s="158"/>
      <c r="E4" s="158"/>
      <c r="F4" s="158"/>
      <c r="G4" s="158"/>
    </row>
    <row r="5" spans="1:7">
      <c r="A5" s="163" t="s">
        <v>138</v>
      </c>
      <c r="B5" s="159"/>
      <c r="C5" s="159"/>
      <c r="D5" s="159"/>
      <c r="E5" s="159"/>
      <c r="F5" s="159"/>
      <c r="G5" s="159"/>
    </row>
    <row r="6" spans="1:7">
      <c r="A6" s="159"/>
      <c r="B6" s="159"/>
      <c r="C6" s="159"/>
      <c r="D6" s="159"/>
      <c r="E6" s="159"/>
      <c r="F6" s="159"/>
      <c r="G6" s="159"/>
    </row>
    <row r="7" spans="1:7" ht="27.95" customHeight="1">
      <c r="A7" s="160" t="s">
        <v>157</v>
      </c>
      <c r="B7" s="160"/>
      <c r="C7" s="160"/>
      <c r="D7" s="160"/>
      <c r="E7" s="160"/>
      <c r="F7" s="160"/>
      <c r="G7" s="160"/>
    </row>
    <row r="8" spans="1:7" ht="27.95" customHeight="1">
      <c r="A8" s="160"/>
      <c r="B8" s="160"/>
      <c r="C8" s="160"/>
      <c r="D8" s="160"/>
      <c r="E8" s="160"/>
      <c r="F8" s="160"/>
      <c r="G8" s="160"/>
    </row>
    <row r="9" spans="1:7" ht="27.95" customHeight="1">
      <c r="A9" s="160"/>
      <c r="B9" s="160"/>
      <c r="C9" s="160"/>
      <c r="D9" s="160"/>
      <c r="E9" s="160"/>
      <c r="F9" s="160"/>
      <c r="G9" s="160"/>
    </row>
    <row r="10" spans="1:7" ht="27.95" customHeight="1">
      <c r="A10" s="160"/>
      <c r="B10" s="160"/>
      <c r="C10" s="160"/>
      <c r="D10" s="160"/>
      <c r="E10" s="160"/>
      <c r="F10" s="160"/>
      <c r="G10" s="160"/>
    </row>
    <row r="11" spans="1:7" ht="15" customHeight="1">
      <c r="A11" s="161" t="s">
        <v>137</v>
      </c>
      <c r="B11" s="161"/>
      <c r="C11" s="161"/>
      <c r="D11" s="161"/>
      <c r="E11" s="161"/>
      <c r="F11" s="161"/>
      <c r="G11" s="161"/>
    </row>
    <row r="12" spans="1:7" ht="14.45" customHeight="1">
      <c r="A12" s="161"/>
      <c r="B12" s="161"/>
      <c r="C12" s="161"/>
      <c r="D12" s="161"/>
      <c r="E12" s="161"/>
      <c r="F12" s="161"/>
      <c r="G12" s="161"/>
    </row>
    <row r="13" spans="1:7" ht="14.45" customHeight="1">
      <c r="A13" s="161"/>
      <c r="B13" s="161"/>
      <c r="C13" s="161"/>
      <c r="D13" s="161"/>
      <c r="E13" s="161"/>
      <c r="F13" s="161"/>
      <c r="G13" s="161"/>
    </row>
    <row r="14" spans="1:7" ht="14.45" customHeight="1">
      <c r="A14" s="161"/>
      <c r="B14" s="161"/>
      <c r="C14" s="161"/>
      <c r="D14" s="161"/>
      <c r="E14" s="161"/>
      <c r="F14" s="161"/>
      <c r="G14" s="161"/>
    </row>
    <row r="15" spans="1:7" ht="14.45" customHeight="1">
      <c r="A15" s="161"/>
      <c r="B15" s="161"/>
      <c r="C15" s="161"/>
      <c r="D15" s="161"/>
      <c r="E15" s="161"/>
      <c r="F15" s="161"/>
      <c r="G15" s="161"/>
    </row>
  </sheetData>
  <mergeCells count="4">
    <mergeCell ref="A1:G4"/>
    <mergeCell ref="A5:G6"/>
    <mergeCell ref="A7:G10"/>
    <mergeCell ref="A11:G15"/>
  </mergeCells>
  <hyperlinks>
    <hyperlink ref="A5" r:id="rId1" display="https://office-lernen.com/anwesenheitsliste-kostenlose-vorlagen-zum-download/" xr:uid="{8E6869C2-4A14-4FF6-86AD-4964E56873A5}"/>
  </hyperlinks>
  <pageMargins left="0.7" right="0.7" top="0.78740157499999996" bottom="0.78740157499999996" header="0.3" footer="0.3"/>
  <pageSetup paperSize="9" orientation="portrait" horizontalDpi="4294967293"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Aug 26</vt:lpstr>
      <vt:lpstr>Sep 26</vt:lpstr>
      <vt:lpstr>Okt 26</vt:lpstr>
      <vt:lpstr>Feiertage</vt:lpstr>
      <vt:lpstr>Info</vt:lpstr>
      <vt:lpstr>'Aug 26'!Druckbereich</vt:lpstr>
      <vt:lpstr>Feiertage!Druckbereich</vt:lpstr>
      <vt:lpstr>'Okt 26'!Druckbereich</vt:lpstr>
      <vt:lpstr>'Sep 26'!Druckbereich</vt:lpstr>
    </vt:vector>
  </TitlesOfParts>
  <Company>office-lernen.com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office-lernen.com</dc:creator>
  <cp:lastModifiedBy>office-lernen.com</cp:lastModifiedBy>
  <cp:lastPrinted>2024-08-25T08:37:18Z</cp:lastPrinted>
  <dcterms:created xsi:type="dcterms:W3CDTF">2022-12-13T12:49:24Z</dcterms:created>
  <dcterms:modified xsi:type="dcterms:W3CDTF">2026-09-20T17:47:46Z</dcterms:modified>
</cp:coreProperties>
</file>