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Stundenzettel\"/>
    </mc:Choice>
  </mc:AlternateContent>
  <xr:revisionPtr revIDLastSave="0" documentId="13_ncr:1_{879F4D9B-4758-4CED-B356-21283727D630}" xr6:coauthVersionLast="47" xr6:coauthVersionMax="47" xr10:uidLastSave="{00000000-0000-0000-0000-000000000000}"/>
  <workbookProtection workbookAlgorithmName="SHA-512" workbookHashValue="xvi0Tn12BHArmXVdyGfZmFIaPdVvbUukudw1/J5v1/yLCorL+DesZn191EGu5MEGjv3Mr0IJFPqjmHR3R1xkfw==" workbookSaltValue="HXxHhX6/es3H33IgO7lT4Q==" workbookSpinCount="100000" lockStructure="1"/>
  <bookViews>
    <workbookView xWindow="-120" yWindow="-120" windowWidth="29040" windowHeight="15720" xr2:uid="{9567B986-7631-492A-B5E4-F5CB79A922BB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  <sheet name="Feiertage" sheetId="2" r:id="rId13"/>
  </sheets>
  <definedNames>
    <definedName name="_xlnm.Print_Area" localSheetId="3">April!$B$1:$G$34</definedName>
    <definedName name="_xlnm.Print_Area" localSheetId="7">August!$B$1:$G$35</definedName>
    <definedName name="_xlnm.Print_Area" localSheetId="11">Dezember!$B$1:$G$35</definedName>
    <definedName name="_xlnm.Print_Area" localSheetId="1">Februar!$B$1:$G$32</definedName>
    <definedName name="_xlnm.Print_Area" localSheetId="0">Januar!$B$1:$G$35</definedName>
    <definedName name="_xlnm.Print_Area" localSheetId="6">Juli!$B$1:$G$35</definedName>
    <definedName name="_xlnm.Print_Area" localSheetId="5">Juni!$B$1:$G$34</definedName>
    <definedName name="_xlnm.Print_Area" localSheetId="4">Mai!$B$1:$G$35</definedName>
    <definedName name="_xlnm.Print_Area" localSheetId="2">März!$B$1:$G$35</definedName>
    <definedName name="_xlnm.Print_Area" localSheetId="10">November!$B$1:$G$34</definedName>
    <definedName name="_xlnm.Print_Area" localSheetId="9">Oktober!$B$1:$G$35</definedName>
    <definedName name="_xlnm.Print_Area" localSheetId="8">September!$B$1:$G$34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3" i="4" s="1"/>
  <c r="B3" i="5" s="1"/>
  <c r="B3" i="6" s="1"/>
  <c r="B3" i="7" s="1"/>
  <c r="B3" i="8" s="1"/>
  <c r="B3" i="9" s="1"/>
  <c r="B3" i="10" s="1"/>
  <c r="B3" i="11" s="1"/>
  <c r="B3" i="12" s="1"/>
  <c r="B3" i="13" s="1"/>
  <c r="G35" i="13" l="1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E3" i="13" s="1"/>
  <c r="B5" i="13"/>
  <c r="B6" i="13" s="1"/>
  <c r="B7" i="13" s="1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B5" i="12"/>
  <c r="C5" i="12" s="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B5" i="11"/>
  <c r="B6" i="11" s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5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5" i="9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5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5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5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5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  <c r="B5" i="10"/>
  <c r="B6" i="10" s="1"/>
  <c r="B5" i="9"/>
  <c r="C5" i="9" s="1"/>
  <c r="B5" i="8"/>
  <c r="B6" i="8" s="1"/>
  <c r="B5" i="7"/>
  <c r="B6" i="7" s="1"/>
  <c r="B5" i="6"/>
  <c r="B6" i="6" s="1"/>
  <c r="B5" i="5"/>
  <c r="B6" i="5" s="1"/>
  <c r="B5" i="4"/>
  <c r="B6" i="4" s="1"/>
  <c r="B5" i="3"/>
  <c r="B6" i="3" s="1"/>
  <c r="B1" i="2"/>
  <c r="E3" i="11" l="1"/>
  <c r="E3" i="8"/>
  <c r="E3" i="9"/>
  <c r="E3" i="12"/>
  <c r="F3" i="12" s="1"/>
  <c r="B6" i="9"/>
  <c r="B7" i="9" s="1"/>
  <c r="C7" i="9" s="1"/>
  <c r="E3" i="4"/>
  <c r="F3" i="4" s="1"/>
  <c r="G3" i="4" s="1"/>
  <c r="E3" i="7"/>
  <c r="F3" i="7" s="1"/>
  <c r="G3" i="7" s="1"/>
  <c r="C5" i="13"/>
  <c r="F3" i="13"/>
  <c r="G3" i="13" s="1"/>
  <c r="C7" i="13"/>
  <c r="B8" i="13"/>
  <c r="C6" i="13"/>
  <c r="B6" i="12"/>
  <c r="B7" i="12" s="1"/>
  <c r="C7" i="12" s="1"/>
  <c r="B7" i="11"/>
  <c r="C6" i="11"/>
  <c r="F3" i="11"/>
  <c r="G3" i="11" s="1"/>
  <c r="C5" i="11"/>
  <c r="C5" i="10"/>
  <c r="E3" i="10"/>
  <c r="F3" i="10" s="1"/>
  <c r="G3" i="10" s="1"/>
  <c r="E3" i="6"/>
  <c r="F3" i="6" s="1"/>
  <c r="G3" i="6" s="1"/>
  <c r="E3" i="3"/>
  <c r="F3" i="3" s="1"/>
  <c r="G3" i="3" s="1"/>
  <c r="B7" i="10"/>
  <c r="C6" i="10"/>
  <c r="F3" i="9"/>
  <c r="G3" i="9" s="1"/>
  <c r="B7" i="8"/>
  <c r="C6" i="8"/>
  <c r="F3" i="8"/>
  <c r="G3" i="8" s="1"/>
  <c r="C5" i="8"/>
  <c r="C5" i="7"/>
  <c r="B7" i="7"/>
  <c r="C6" i="7"/>
  <c r="B7" i="6"/>
  <c r="C6" i="6"/>
  <c r="C5" i="6"/>
  <c r="C5" i="5"/>
  <c r="E3" i="5"/>
  <c r="F3" i="5" s="1"/>
  <c r="G3" i="5" s="1"/>
  <c r="B7" i="5"/>
  <c r="C6" i="5"/>
  <c r="B7" i="4"/>
  <c r="C6" i="4"/>
  <c r="C5" i="4"/>
  <c r="C5" i="3"/>
  <c r="C6" i="3"/>
  <c r="B7" i="3"/>
  <c r="C6" i="12" l="1"/>
  <c r="G3" i="12"/>
  <c r="C6" i="9"/>
  <c r="B8" i="9"/>
  <c r="B9" i="9" s="1"/>
  <c r="B8" i="12"/>
  <c r="B9" i="13"/>
  <c r="C8" i="13"/>
  <c r="C8" i="12"/>
  <c r="B9" i="12"/>
  <c r="C7" i="11"/>
  <c r="B8" i="11"/>
  <c r="C7" i="10"/>
  <c r="B8" i="10"/>
  <c r="C8" i="9"/>
  <c r="C7" i="8"/>
  <c r="B8" i="8"/>
  <c r="C7" i="7"/>
  <c r="B8" i="7"/>
  <c r="C7" i="6"/>
  <c r="B8" i="6"/>
  <c r="B8" i="5"/>
  <c r="C7" i="5"/>
  <c r="C7" i="4"/>
  <c r="B8" i="4"/>
  <c r="B8" i="3"/>
  <c r="C7" i="3"/>
  <c r="C9" i="13" l="1"/>
  <c r="B10" i="13"/>
  <c r="B10" i="12"/>
  <c r="C9" i="12"/>
  <c r="B9" i="11"/>
  <c r="C8" i="11"/>
  <c r="B9" i="10"/>
  <c r="C8" i="10"/>
  <c r="B10" i="9"/>
  <c r="C9" i="9"/>
  <c r="B9" i="8"/>
  <c r="C8" i="8"/>
  <c r="B9" i="7"/>
  <c r="C8" i="7"/>
  <c r="B9" i="6"/>
  <c r="C8" i="6"/>
  <c r="B9" i="5"/>
  <c r="C8" i="5"/>
  <c r="B9" i="4"/>
  <c r="C8" i="4"/>
  <c r="B9" i="3"/>
  <c r="C8" i="3"/>
  <c r="B11" i="13" l="1"/>
  <c r="C10" i="13"/>
  <c r="B11" i="12"/>
  <c r="C10" i="12"/>
  <c r="B10" i="11"/>
  <c r="C9" i="11"/>
  <c r="B10" i="10"/>
  <c r="C9" i="10"/>
  <c r="B11" i="9"/>
  <c r="C10" i="9"/>
  <c r="B10" i="8"/>
  <c r="C9" i="8"/>
  <c r="B10" i="7"/>
  <c r="C9" i="7"/>
  <c r="B10" i="6"/>
  <c r="C9" i="6"/>
  <c r="B10" i="5"/>
  <c r="C9" i="5"/>
  <c r="B10" i="4"/>
  <c r="C9" i="4"/>
  <c r="B10" i="3"/>
  <c r="C9" i="3"/>
  <c r="C11" i="13" l="1"/>
  <c r="B12" i="13"/>
  <c r="C11" i="12"/>
  <c r="B12" i="12"/>
  <c r="B11" i="11"/>
  <c r="C10" i="11"/>
  <c r="B11" i="10"/>
  <c r="C10" i="10"/>
  <c r="C11" i="9"/>
  <c r="B12" i="9"/>
  <c r="B11" i="8"/>
  <c r="C10" i="8"/>
  <c r="B11" i="7"/>
  <c r="C10" i="7"/>
  <c r="B11" i="6"/>
  <c r="C10" i="6"/>
  <c r="B11" i="5"/>
  <c r="C10" i="5"/>
  <c r="B11" i="4"/>
  <c r="C10" i="4"/>
  <c r="C10" i="3"/>
  <c r="B11" i="3"/>
  <c r="B13" i="13" l="1"/>
  <c r="C12" i="13"/>
  <c r="C12" i="12"/>
  <c r="B13" i="12"/>
  <c r="C11" i="11"/>
  <c r="B12" i="11"/>
  <c r="C11" i="10"/>
  <c r="B12" i="10"/>
  <c r="B13" i="9"/>
  <c r="C12" i="9"/>
  <c r="C11" i="8"/>
  <c r="B12" i="8"/>
  <c r="C11" i="7"/>
  <c r="B12" i="7"/>
  <c r="C11" i="6"/>
  <c r="B12" i="6"/>
  <c r="B12" i="5"/>
  <c r="C11" i="5"/>
  <c r="C11" i="4"/>
  <c r="B12" i="4"/>
  <c r="C11" i="3"/>
  <c r="B12" i="3"/>
  <c r="C13" i="13" l="1"/>
  <c r="B14" i="13"/>
  <c r="B14" i="12"/>
  <c r="C13" i="12"/>
  <c r="C12" i="11"/>
  <c r="B13" i="11"/>
  <c r="B13" i="10"/>
  <c r="C12" i="10"/>
  <c r="B14" i="9"/>
  <c r="C13" i="9"/>
  <c r="B13" i="8"/>
  <c r="C12" i="8"/>
  <c r="B13" i="7"/>
  <c r="C12" i="7"/>
  <c r="B13" i="6"/>
  <c r="C12" i="6"/>
  <c r="B13" i="5"/>
  <c r="C12" i="5"/>
  <c r="B13" i="4"/>
  <c r="C12" i="4"/>
  <c r="B13" i="3"/>
  <c r="C12" i="3"/>
  <c r="B15" i="13" l="1"/>
  <c r="C14" i="13"/>
  <c r="B15" i="12"/>
  <c r="C14" i="12"/>
  <c r="B14" i="11"/>
  <c r="C13" i="11"/>
  <c r="B14" i="10"/>
  <c r="C13" i="10"/>
  <c r="B15" i="9"/>
  <c r="C14" i="9"/>
  <c r="B14" i="8"/>
  <c r="C13" i="8"/>
  <c r="B14" i="7"/>
  <c r="C13" i="7"/>
  <c r="B14" i="6"/>
  <c r="C13" i="6"/>
  <c r="B14" i="5"/>
  <c r="C13" i="5"/>
  <c r="B14" i="4"/>
  <c r="C13" i="4"/>
  <c r="C13" i="3"/>
  <c r="B14" i="3"/>
  <c r="C15" i="13" l="1"/>
  <c r="B16" i="13"/>
  <c r="C15" i="12"/>
  <c r="B16" i="12"/>
  <c r="B15" i="11"/>
  <c r="C14" i="11"/>
  <c r="B15" i="10"/>
  <c r="C14" i="10"/>
  <c r="C15" i="9"/>
  <c r="B16" i="9"/>
  <c r="B15" i="8"/>
  <c r="C14" i="8"/>
  <c r="B15" i="7"/>
  <c r="C14" i="7"/>
  <c r="B15" i="6"/>
  <c r="C14" i="6"/>
  <c r="B15" i="5"/>
  <c r="C14" i="5"/>
  <c r="B15" i="4"/>
  <c r="C14" i="4"/>
  <c r="B15" i="3"/>
  <c r="C14" i="3"/>
  <c r="B17" i="13" l="1"/>
  <c r="C16" i="13"/>
  <c r="C16" i="12"/>
  <c r="B17" i="12"/>
  <c r="C15" i="11"/>
  <c r="B16" i="11"/>
  <c r="C15" i="10"/>
  <c r="B16" i="10"/>
  <c r="B17" i="9"/>
  <c r="C16" i="9"/>
  <c r="C15" i="8"/>
  <c r="B16" i="8"/>
  <c r="C15" i="7"/>
  <c r="B16" i="7"/>
  <c r="C15" i="6"/>
  <c r="B16" i="6"/>
  <c r="C15" i="5"/>
  <c r="B16" i="5"/>
  <c r="C15" i="4"/>
  <c r="B16" i="4"/>
  <c r="C15" i="3"/>
  <c r="B16" i="3"/>
  <c r="C17" i="13" l="1"/>
  <c r="B18" i="13"/>
  <c r="B18" i="12"/>
  <c r="C17" i="12"/>
  <c r="C16" i="11"/>
  <c r="B17" i="11"/>
  <c r="B17" i="10"/>
  <c r="C16" i="10"/>
  <c r="B18" i="9"/>
  <c r="C17" i="9"/>
  <c r="B17" i="8"/>
  <c r="C16" i="8"/>
  <c r="B17" i="7"/>
  <c r="C16" i="7"/>
  <c r="B17" i="6"/>
  <c r="C16" i="6"/>
  <c r="C16" i="5"/>
  <c r="B17" i="5"/>
  <c r="B17" i="4"/>
  <c r="C16" i="4"/>
  <c r="B17" i="3"/>
  <c r="C16" i="3"/>
  <c r="B19" i="13" l="1"/>
  <c r="C18" i="13"/>
  <c r="B19" i="12"/>
  <c r="C18" i="12"/>
  <c r="B18" i="11"/>
  <c r="C17" i="11"/>
  <c r="B18" i="10"/>
  <c r="C17" i="10"/>
  <c r="B19" i="9"/>
  <c r="C18" i="9"/>
  <c r="B18" i="8"/>
  <c r="C17" i="8"/>
  <c r="B18" i="7"/>
  <c r="C17" i="7"/>
  <c r="B18" i="6"/>
  <c r="C17" i="6"/>
  <c r="B18" i="5"/>
  <c r="C17" i="5"/>
  <c r="B18" i="4"/>
  <c r="C17" i="4"/>
  <c r="C17" i="3"/>
  <c r="B18" i="3"/>
  <c r="C19" i="13" l="1"/>
  <c r="B20" i="13"/>
  <c r="C19" i="12"/>
  <c r="B20" i="12"/>
  <c r="B19" i="11"/>
  <c r="C18" i="11"/>
  <c r="B19" i="10"/>
  <c r="C18" i="10"/>
  <c r="C19" i="9"/>
  <c r="B20" i="9"/>
  <c r="B19" i="8"/>
  <c r="C18" i="8"/>
  <c r="B19" i="7"/>
  <c r="C18" i="7"/>
  <c r="B19" i="6"/>
  <c r="C18" i="6"/>
  <c r="B19" i="5"/>
  <c r="C18" i="5"/>
  <c r="B19" i="4"/>
  <c r="C18" i="4"/>
  <c r="B19" i="3"/>
  <c r="C18" i="3"/>
  <c r="B21" i="13" l="1"/>
  <c r="C20" i="13"/>
  <c r="C20" i="12"/>
  <c r="B21" i="12"/>
  <c r="C19" i="11"/>
  <c r="B20" i="11"/>
  <c r="C19" i="10"/>
  <c r="B20" i="10"/>
  <c r="B21" i="9"/>
  <c r="C20" i="9"/>
  <c r="C19" i="8"/>
  <c r="B20" i="8"/>
  <c r="C19" i="7"/>
  <c r="B20" i="7"/>
  <c r="C19" i="6"/>
  <c r="B20" i="6"/>
  <c r="C19" i="5"/>
  <c r="B20" i="5"/>
  <c r="C19" i="4"/>
  <c r="B20" i="4"/>
  <c r="C19" i="3"/>
  <c r="B20" i="3"/>
  <c r="C21" i="13" l="1"/>
  <c r="B22" i="13"/>
  <c r="B22" i="12"/>
  <c r="C21" i="12"/>
  <c r="C20" i="11"/>
  <c r="B21" i="11"/>
  <c r="B21" i="10"/>
  <c r="C20" i="10"/>
  <c r="C21" i="9"/>
  <c r="B22" i="9"/>
  <c r="B21" i="8"/>
  <c r="C20" i="8"/>
  <c r="B21" i="7"/>
  <c r="C20" i="7"/>
  <c r="B21" i="6"/>
  <c r="C20" i="6"/>
  <c r="C20" i="5"/>
  <c r="B21" i="5"/>
  <c r="B21" i="4"/>
  <c r="C20" i="4"/>
  <c r="B21" i="3"/>
  <c r="C20" i="3"/>
  <c r="B23" i="13" l="1"/>
  <c r="C22" i="13"/>
  <c r="B23" i="12"/>
  <c r="C22" i="12"/>
  <c r="B22" i="11"/>
  <c r="C21" i="11"/>
  <c r="B22" i="10"/>
  <c r="C21" i="10"/>
  <c r="B23" i="9"/>
  <c r="C22" i="9"/>
  <c r="B22" i="8"/>
  <c r="C21" i="8"/>
  <c r="B22" i="7"/>
  <c r="C21" i="7"/>
  <c r="B22" i="6"/>
  <c r="C21" i="6"/>
  <c r="B22" i="5"/>
  <c r="C21" i="5"/>
  <c r="B22" i="4"/>
  <c r="C21" i="4"/>
  <c r="C21" i="3"/>
  <c r="B22" i="3"/>
  <c r="C23" i="13" l="1"/>
  <c r="B24" i="13"/>
  <c r="C23" i="12"/>
  <c r="B24" i="12"/>
  <c r="B23" i="11"/>
  <c r="C22" i="11"/>
  <c r="B23" i="10"/>
  <c r="C22" i="10"/>
  <c r="C23" i="9"/>
  <c r="B24" i="9"/>
  <c r="B23" i="8"/>
  <c r="C22" i="8"/>
  <c r="B23" i="7"/>
  <c r="C22" i="7"/>
  <c r="B23" i="6"/>
  <c r="C22" i="6"/>
  <c r="B23" i="5"/>
  <c r="C22" i="5"/>
  <c r="B23" i="4"/>
  <c r="C22" i="4"/>
  <c r="B23" i="3"/>
  <c r="C22" i="3"/>
  <c r="B25" i="13" l="1"/>
  <c r="C24" i="13"/>
  <c r="B25" i="12"/>
  <c r="C24" i="12"/>
  <c r="C23" i="11"/>
  <c r="B24" i="11"/>
  <c r="C23" i="10"/>
  <c r="B24" i="10"/>
  <c r="B25" i="9"/>
  <c r="C24" i="9"/>
  <c r="C23" i="8"/>
  <c r="B24" i="8"/>
  <c r="C23" i="7"/>
  <c r="B24" i="7"/>
  <c r="C23" i="6"/>
  <c r="B24" i="6"/>
  <c r="C23" i="5"/>
  <c r="B24" i="5"/>
  <c r="C23" i="4"/>
  <c r="B24" i="4"/>
  <c r="C23" i="3"/>
  <c r="B24" i="3"/>
  <c r="C25" i="13" l="1"/>
  <c r="B26" i="13"/>
  <c r="B26" i="12"/>
  <c r="C25" i="12"/>
  <c r="C24" i="11"/>
  <c r="B25" i="11"/>
  <c r="B25" i="10"/>
  <c r="C24" i="10"/>
  <c r="C25" i="9"/>
  <c r="B26" i="9"/>
  <c r="B25" i="8"/>
  <c r="C24" i="8"/>
  <c r="B25" i="7"/>
  <c r="C24" i="7"/>
  <c r="B25" i="6"/>
  <c r="C24" i="6"/>
  <c r="C24" i="5"/>
  <c r="B25" i="5"/>
  <c r="B25" i="4"/>
  <c r="C24" i="4"/>
  <c r="B25" i="3"/>
  <c r="C24" i="3"/>
  <c r="B27" i="13" l="1"/>
  <c r="C26" i="13"/>
  <c r="B27" i="12"/>
  <c r="C26" i="12"/>
  <c r="B26" i="11"/>
  <c r="C25" i="11"/>
  <c r="B26" i="10"/>
  <c r="C25" i="10"/>
  <c r="B27" i="9"/>
  <c r="C26" i="9"/>
  <c r="B26" i="8"/>
  <c r="C25" i="8"/>
  <c r="B26" i="7"/>
  <c r="C25" i="7"/>
  <c r="B26" i="6"/>
  <c r="C25" i="6"/>
  <c r="B26" i="5"/>
  <c r="C25" i="5"/>
  <c r="B26" i="4"/>
  <c r="C25" i="4"/>
  <c r="C25" i="3"/>
  <c r="B26" i="3"/>
  <c r="C27" i="13" l="1"/>
  <c r="B28" i="13"/>
  <c r="C27" i="12"/>
  <c r="B28" i="12"/>
  <c r="B27" i="11"/>
  <c r="C26" i="11"/>
  <c r="B27" i="10"/>
  <c r="C26" i="10"/>
  <c r="C27" i="9"/>
  <c r="B28" i="9"/>
  <c r="B27" i="8"/>
  <c r="C26" i="8"/>
  <c r="B27" i="7"/>
  <c r="C26" i="7"/>
  <c r="B27" i="6"/>
  <c r="C26" i="6"/>
  <c r="B27" i="5"/>
  <c r="C26" i="5"/>
  <c r="B27" i="4"/>
  <c r="C26" i="4"/>
  <c r="B27" i="3"/>
  <c r="C26" i="3"/>
  <c r="B29" i="13" l="1"/>
  <c r="C28" i="13"/>
  <c r="C28" i="12"/>
  <c r="B29" i="12"/>
  <c r="C27" i="11"/>
  <c r="B28" i="11"/>
  <c r="C27" i="10"/>
  <c r="B28" i="10"/>
  <c r="B29" i="9"/>
  <c r="C28" i="9"/>
  <c r="C27" i="8"/>
  <c r="B28" i="8"/>
  <c r="C27" i="7"/>
  <c r="B28" i="7"/>
  <c r="C27" i="6"/>
  <c r="B28" i="6"/>
  <c r="C27" i="5"/>
  <c r="B28" i="5"/>
  <c r="C27" i="4"/>
  <c r="B28" i="4"/>
  <c r="C27" i="3"/>
  <c r="B28" i="3"/>
  <c r="B30" i="13" l="1"/>
  <c r="C29" i="13"/>
  <c r="B30" i="12"/>
  <c r="C29" i="12"/>
  <c r="C28" i="11"/>
  <c r="B29" i="11"/>
  <c r="B29" i="10"/>
  <c r="C28" i="10"/>
  <c r="B30" i="9"/>
  <c r="C29" i="9"/>
  <c r="B29" i="8"/>
  <c r="C28" i="8"/>
  <c r="B29" i="7"/>
  <c r="C28" i="7"/>
  <c r="B29" i="6"/>
  <c r="C28" i="6"/>
  <c r="C28" i="5"/>
  <c r="B29" i="5"/>
  <c r="B29" i="4"/>
  <c r="C28" i="4"/>
  <c r="B29" i="3"/>
  <c r="C28" i="3"/>
  <c r="B31" i="13" l="1"/>
  <c r="C30" i="13"/>
  <c r="B31" i="12"/>
  <c r="C30" i="12"/>
  <c r="B30" i="11"/>
  <c r="C29" i="11"/>
  <c r="B30" i="10"/>
  <c r="C29" i="10"/>
  <c r="B31" i="9"/>
  <c r="C30" i="9"/>
  <c r="B30" i="8"/>
  <c r="C29" i="8"/>
  <c r="B30" i="7"/>
  <c r="C29" i="7"/>
  <c r="B30" i="6"/>
  <c r="C29" i="6"/>
  <c r="B30" i="5"/>
  <c r="C29" i="5"/>
  <c r="B30" i="4"/>
  <c r="C29" i="4"/>
  <c r="B30" i="3"/>
  <c r="C29" i="3"/>
  <c r="C31" i="13" l="1"/>
  <c r="B32" i="13"/>
  <c r="B32" i="12"/>
  <c r="C31" i="12"/>
  <c r="B31" i="11"/>
  <c r="C30" i="11"/>
  <c r="B31" i="10"/>
  <c r="C30" i="10"/>
  <c r="C31" i="9"/>
  <c r="B32" i="9"/>
  <c r="B31" i="8"/>
  <c r="C30" i="8"/>
  <c r="B31" i="7"/>
  <c r="C30" i="7"/>
  <c r="B31" i="6"/>
  <c r="C30" i="6"/>
  <c r="B31" i="5"/>
  <c r="C30" i="5"/>
  <c r="B31" i="4"/>
  <c r="C30" i="4"/>
  <c r="B31" i="3"/>
  <c r="C30" i="3"/>
  <c r="B33" i="13" l="1"/>
  <c r="C32" i="13"/>
  <c r="C32" i="12"/>
  <c r="B33" i="12"/>
  <c r="C31" i="11"/>
  <c r="B32" i="11"/>
  <c r="C31" i="10"/>
  <c r="B32" i="10"/>
  <c r="B33" i="9"/>
  <c r="C32" i="9"/>
  <c r="C31" i="8"/>
  <c r="B32" i="8"/>
  <c r="C31" i="7"/>
  <c r="B32" i="7"/>
  <c r="C31" i="6"/>
  <c r="B32" i="6"/>
  <c r="B32" i="5"/>
  <c r="C31" i="5"/>
  <c r="C31" i="4"/>
  <c r="B32" i="4"/>
  <c r="C31" i="3"/>
  <c r="B32" i="3"/>
  <c r="B34" i="13" l="1"/>
  <c r="C33" i="13"/>
  <c r="B34" i="12"/>
  <c r="C33" i="12"/>
  <c r="C32" i="11"/>
  <c r="B33" i="11"/>
  <c r="B33" i="10"/>
  <c r="C32" i="10"/>
  <c r="B34" i="9"/>
  <c r="C33" i="9"/>
  <c r="B33" i="8"/>
  <c r="C32" i="8"/>
  <c r="B33" i="7"/>
  <c r="C32" i="7"/>
  <c r="B33" i="6"/>
  <c r="C32" i="6"/>
  <c r="C32" i="5"/>
  <c r="B33" i="5"/>
  <c r="B33" i="4"/>
  <c r="C32" i="4"/>
  <c r="C32" i="3"/>
  <c r="B35" i="13" l="1"/>
  <c r="C35" i="13" s="1"/>
  <c r="C34" i="13"/>
  <c r="C34" i="12"/>
  <c r="B34" i="11"/>
  <c r="C33" i="11"/>
  <c r="B34" i="10"/>
  <c r="C33" i="10"/>
  <c r="B35" i="9"/>
  <c r="C35" i="9" s="1"/>
  <c r="C34" i="9"/>
  <c r="B34" i="8"/>
  <c r="C33" i="8"/>
  <c r="B34" i="7"/>
  <c r="C33" i="7"/>
  <c r="B34" i="6"/>
  <c r="C33" i="6"/>
  <c r="B34" i="5"/>
  <c r="C33" i="5"/>
  <c r="B34" i="4"/>
  <c r="C33" i="4"/>
  <c r="B35" i="11" l="1"/>
  <c r="C35" i="11" s="1"/>
  <c r="C34" i="11"/>
  <c r="C34" i="10"/>
  <c r="B35" i="8"/>
  <c r="C35" i="8" s="1"/>
  <c r="C34" i="8"/>
  <c r="C34" i="7"/>
  <c r="B35" i="6"/>
  <c r="C35" i="6" s="1"/>
  <c r="C34" i="6"/>
  <c r="C34" i="5"/>
  <c r="B35" i="4"/>
  <c r="C35" i="4" s="1"/>
  <c r="C34" i="4"/>
  <c r="B49" i="2" l="1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20" i="2"/>
  <c r="B19" i="2"/>
  <c r="B18" i="2"/>
  <c r="B25" i="2"/>
  <c r="B23" i="2"/>
  <c r="B22" i="2"/>
  <c r="B16" i="2"/>
  <c r="B14" i="2"/>
  <c r="B13" i="2"/>
  <c r="B11" i="2"/>
  <c r="B7" i="2"/>
  <c r="B5" i="2"/>
  <c r="B4" i="2"/>
  <c r="B3" i="2"/>
  <c r="A29" i="2"/>
  <c r="B29" i="2" s="1"/>
  <c r="A21" i="2" l="1"/>
  <c r="B21" i="2" s="1"/>
  <c r="A28" i="2"/>
  <c r="B28" i="2" s="1"/>
  <c r="A34" i="2"/>
  <c r="B34" i="2" s="1"/>
  <c r="A24" i="2"/>
  <c r="B24" i="2" s="1"/>
  <c r="A8" i="2"/>
  <c r="A4" i="2"/>
  <c r="A10" i="2"/>
  <c r="B10" i="2" s="1"/>
  <c r="A25" i="2"/>
  <c r="A31" i="2"/>
  <c r="B31" i="2" s="1"/>
  <c r="A19" i="2"/>
  <c r="A2" i="2"/>
  <c r="B2" i="2" s="1"/>
  <c r="A23" i="2"/>
  <c r="A18" i="2"/>
  <c r="A35" i="2"/>
  <c r="B35" i="2" s="1"/>
  <c r="A30" i="2"/>
  <c r="B30" i="2" s="1"/>
  <c r="A17" i="2"/>
  <c r="B17" i="2" s="1"/>
  <c r="A26" i="2"/>
  <c r="B26" i="2" s="1"/>
  <c r="A32" i="2"/>
  <c r="B32" i="2" s="1"/>
  <c r="A20" i="2"/>
  <c r="A3" i="2"/>
  <c r="A11" i="2"/>
  <c r="A22" i="2"/>
  <c r="A27" i="2"/>
  <c r="B27" i="2" s="1"/>
  <c r="A33" i="2"/>
  <c r="B33" i="2" s="1"/>
  <c r="A6" i="2" l="1"/>
  <c r="B6" i="2" s="1"/>
  <c r="A14" i="2"/>
  <c r="A5" i="2"/>
  <c r="A15" i="2"/>
  <c r="B15" i="2" s="1"/>
  <c r="A16" i="2"/>
  <c r="A9" i="2"/>
  <c r="B9" i="2" s="1"/>
  <c r="B8" i="2"/>
  <c r="A13" i="2"/>
  <c r="A7" i="2"/>
  <c r="A12" i="2" l="1"/>
  <c r="B12" i="2" s="1"/>
  <c r="B5" i="1"/>
  <c r="C5" i="1" s="1"/>
  <c r="B6" i="1" l="1"/>
  <c r="E3" i="1"/>
  <c r="F3" i="1" l="1"/>
  <c r="G3" i="1" s="1"/>
  <c r="B7" i="1"/>
  <c r="C6" i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5" i="1" s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7F67CDC2-6144-4DF6-A89E-AC6139AD1F8D}">
      <text>
        <r>
          <rPr>
            <sz val="8"/>
            <color indexed="81"/>
            <rFont val="Tahoma"/>
            <family val="2"/>
          </rPr>
          <t>Ein 'x' eingeben, um Feiertage zu markieren.
Bis Zelle A49 können Sie weitere Feiertage eingeben und mit x in den Urlaubskalender übernehmen.</t>
        </r>
      </text>
    </comment>
  </commentList>
</comments>
</file>

<file path=xl/sharedStrings.xml><?xml version="1.0" encoding="utf-8"?>
<sst xmlns="http://schemas.openxmlformats.org/spreadsheetml/2006/main" count="183" uniqueCount="47">
  <si>
    <t>Arbeitszeittabelle</t>
  </si>
  <si>
    <t>Überstunden</t>
  </si>
  <si>
    <t>Datum</t>
  </si>
  <si>
    <t>Mittagspause</t>
  </si>
  <si>
    <t>Arbeitsstunden</t>
  </si>
  <si>
    <t>Monat</t>
  </si>
  <si>
    <t>Arbeitsstd. 
geleistet</t>
  </si>
  <si>
    <t>Reguläre Arbeitsstd.</t>
  </si>
  <si>
    <t>Beginn</t>
  </si>
  <si>
    <t>Ende</t>
  </si>
  <si>
    <t>Feiertag?</t>
  </si>
  <si>
    <t>x</t>
  </si>
  <si>
    <t>Neujahr</t>
  </si>
  <si>
    <t>Berchtoldstag</t>
  </si>
  <si>
    <t>Rosenmontag</t>
  </si>
  <si>
    <t>Karfreitag</t>
  </si>
  <si>
    <t>Ostersamstag</t>
  </si>
  <si>
    <t>Ostersonntag</t>
  </si>
  <si>
    <t>Ostermontag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</si>
  <si>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</si>
  <si>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</si>
  <si>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</si>
  <si>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</si>
  <si>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</si>
  <si>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</si>
  <si>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</si>
  <si>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</si>
  <si>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</si>
  <si>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</si>
  <si>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</si>
  <si>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</si>
  <si>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</si>
  <si>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</si>
  <si>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</si>
  <si>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</si>
  <si>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</si>
  <si>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</si>
  <si>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</si>
  <si>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</si>
  <si>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</si>
  <si>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3 Könige</t>
  </si>
  <si>
    <t>Tag der Arbeit</t>
  </si>
  <si>
    <t>Buß- und Bettag</t>
  </si>
  <si>
    <t>Augsburger Friedensfest</t>
  </si>
  <si>
    <t>Mariä Himmelfahrt</t>
  </si>
  <si>
    <t>Weltkindertag</t>
  </si>
  <si>
    <t>Sollstunden
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</si>
</sst>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hh:mm;@"/>
    <numFmt numFmtId="166" formatCode="[hh]:mm"/>
    <numFmt numFmtId="167" formatCode="ddd/"/>
    <numFmt numFmtId="168" formatCode="dd"/>
    <numFmt numFmtId="169" formatCode="dd/mm/yyyy;;"/>
  </numFmts>
  <fonts count="12" x14ac:knownFonts="1">
    <font>
      <sz val="11"/>
      <color theme="1"/>
      <name val="Calibri"/>
      <family val="2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6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sz val="8"/>
      <color indexed="81"/>
      <name val="Tahoma"/>
      <family val="2"/>
    </font>
    <font>
      <b/>
      <sz val="12"/>
      <color theme="3" tint="-0.249977111117893"/>
      <name val="Century Gothic"/>
      <family val="2"/>
    </font>
    <font>
      <sz val="28"/>
      <color theme="4" tint="-0.499984740745262"/>
      <name val="Century Gothic"/>
      <family val="2"/>
    </font>
    <font>
      <sz val="14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E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theme="4" tint="0.59999389629810485"/>
      </right>
      <top style="thin">
        <color theme="4" tint="0.59999389629810485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indexed="64"/>
      </bottom>
      <diagonal/>
    </border>
    <border>
      <left style="thin">
        <color theme="4" tint="0.59999389629810485"/>
      </left>
      <right style="thin">
        <color indexed="64"/>
      </right>
      <top style="thin">
        <color theme="4" tint="0.59999389629810485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Protection="1">
      <protection locked="0"/>
    </xf>
    <xf numFmtId="0" fontId="2" fillId="0" borderId="0" xfId="0" applyFont="1" applyProtection="1"/>
    <xf numFmtId="0" fontId="11" fillId="0" borderId="0" xfId="0" applyFont="1" applyProtection="1"/>
    <xf numFmtId="164" fontId="2" fillId="0" borderId="0" xfId="0" applyNumberFormat="1" applyFont="1" applyProtection="1"/>
    <xf numFmtId="164" fontId="2" fillId="0" borderId="6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6" fontId="11" fillId="6" borderId="21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NumberFormat="1" applyFont="1" applyFill="1" applyBorder="1" applyAlignment="1" applyProtection="1">
      <alignment horizontal="center" vertical="center"/>
    </xf>
    <xf numFmtId="0" fontId="4" fillId="11" borderId="11" xfId="0" applyFont="1" applyFill="1" applyBorder="1" applyAlignment="1" applyProtection="1">
      <alignment horizontal="center" vertical="center"/>
    </xf>
    <xf numFmtId="0" fontId="4" fillId="11" borderId="12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Protection="1"/>
    <xf numFmtId="0" fontId="6" fillId="0" borderId="16" xfId="0" applyFont="1" applyBorder="1" applyProtection="1"/>
    <xf numFmtId="14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46" fontId="2" fillId="0" borderId="0" xfId="0" applyNumberFormat="1" applyFont="1" applyProtection="1"/>
    <xf numFmtId="165" fontId="2" fillId="9" borderId="2" xfId="0" applyNumberFormat="1" applyFont="1" applyFill="1" applyBorder="1" applyProtection="1">
      <protection hidden="1"/>
    </xf>
    <xf numFmtId="166" fontId="11" fillId="6" borderId="21" xfId="0" applyNumberFormat="1" applyFont="1" applyFill="1" applyBorder="1" applyAlignment="1" applyProtection="1">
      <alignment horizontal="center" vertical="center"/>
      <protection hidden="1"/>
    </xf>
    <xf numFmtId="168" fontId="2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3" xfId="0" applyNumberFormat="1" applyFont="1" applyBorder="1" applyAlignment="1" applyProtection="1">
      <alignment horizontal="center" vertical="center"/>
      <protection hidden="1"/>
    </xf>
    <xf numFmtId="168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9" fontId="6" fillId="4" borderId="14" xfId="0" applyNumberFormat="1" applyFont="1" applyFill="1" applyBorder="1" applyAlignment="1" applyProtection="1">
      <alignment horizontal="center" vertical="center"/>
      <protection hidden="1"/>
    </xf>
    <xf numFmtId="169" fontId="6" fillId="4" borderId="18" xfId="0" applyNumberFormat="1" applyFont="1" applyFill="1" applyBorder="1" applyAlignment="1" applyProtection="1">
      <alignment horizontal="center" vertical="center"/>
      <protection hidden="1"/>
    </xf>
    <xf numFmtId="14" fontId="6" fillId="4" borderId="13" xfId="0" quotePrefix="1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horizontal="left" vertical="center" indent="3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7" fontId="11" fillId="6" borderId="22" xfId="0" applyNumberFormat="1" applyFont="1" applyFill="1" applyBorder="1" applyAlignment="1" applyProtection="1">
      <alignment horizontal="center" vertical="center"/>
      <protection hidden="1"/>
    </xf>
    <xf numFmtId="17" fontId="11" fillId="6" borderId="23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26">
    <dxf>
      <fill>
        <patternFill>
          <bgColor theme="8" tint="0.79998168889431442"/>
        </patternFill>
      </fill>
    </dxf>
    <dxf>
      <fill>
        <patternFill patternType="solid">
          <fgColor auto="1"/>
          <bgColor theme="2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</dxfs>
  <tableStyles count="0" defaultTableStyle="TableStyleMedium2" defaultPivotStyle="PivotStyleLight16"/>
  <colors>
    <mruColors>
      <color rgb="FFFFF4D5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15B08819-EF8A-4F43-80C1-0BBFC3EDD9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D42B1F5-5168-4C1F-A4D6-1E6EC5AEF4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C5619F-D3BE-4D9E-AB02-BC87169E3E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6B1630-C32F-4612-972F-4A29181B4D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1219199</xdr:colOff>
      <xdr:row>0</xdr:row>
      <xdr:rowOff>67872</xdr:rowOff>
    </xdr:from>
    <xdr:to>
      <xdr:col>3</xdr:col>
      <xdr:colOff>1743075</xdr:colOff>
      <xdr:row>0</xdr:row>
      <xdr:rowOff>562542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DF1974-B816-483C-9AC2-FDBBDE34D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878787"/>
            </a:clrFrom>
            <a:clrTo>
              <a:srgbClr val="87878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3" t="15696" r="9045" b="15696"/>
        <a:stretch/>
      </xdr:blipFill>
      <xdr:spPr>
        <a:xfrm>
          <a:off x="5534024" y="67872"/>
          <a:ext cx="523876" cy="494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1BD69A-85BB-487B-BC85-04A81CA8D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B3BA8F-77C9-4F8D-855B-C6C1D18663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48A895-829C-462D-A263-58A25EE55D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91DAC9E-680B-4530-81C2-2E8261E85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B7B7E0-09DB-47A9-B65E-74A5D05017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1D4EDC-9D89-45CD-87EB-DF5A67F4D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5E7A29-1A15-4519-B09D-C5383116A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14C643D-1B04-40E9-87BE-B74E5BC665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1A24-23CC-4836-A2F8-D1FBDF426898}">
  <dimension ref="B1:J39"/>
  <sheetViews>
    <sheetView showGridLines="0" tabSelected="1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v>44562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44562</v>
      </c>
      <c r="C5" s="37">
        <f>B5</f>
        <v>44562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44563</v>
      </c>
      <c r="C6" s="37">
        <f t="shared" ref="C6:C35" si="1">B6</f>
        <v>44563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44564</v>
      </c>
      <c r="C7" s="37">
        <f t="shared" si="1"/>
        <v>44564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44565</v>
      </c>
      <c r="C8" s="37">
        <f t="shared" si="1"/>
        <v>44565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44566</v>
      </c>
      <c r="C9" s="37">
        <f t="shared" si="1"/>
        <v>44566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44567</v>
      </c>
      <c r="C10" s="37">
        <f t="shared" si="1"/>
        <v>44567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44568</v>
      </c>
      <c r="C11" s="37">
        <f t="shared" si="1"/>
        <v>44568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44569</v>
      </c>
      <c r="C12" s="37">
        <f t="shared" si="1"/>
        <v>44569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44570</v>
      </c>
      <c r="C13" s="37">
        <f t="shared" si="1"/>
        <v>44570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44571</v>
      </c>
      <c r="C14" s="37">
        <f t="shared" si="1"/>
        <v>44571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44572</v>
      </c>
      <c r="C15" s="37">
        <f t="shared" si="1"/>
        <v>44572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44573</v>
      </c>
      <c r="C16" s="37">
        <f t="shared" si="1"/>
        <v>44573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44574</v>
      </c>
      <c r="C17" s="37">
        <f t="shared" si="1"/>
        <v>44574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44575</v>
      </c>
      <c r="C18" s="37">
        <f t="shared" si="1"/>
        <v>44575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44576</v>
      </c>
      <c r="C19" s="37">
        <f t="shared" si="1"/>
        <v>44576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44577</v>
      </c>
      <c r="C20" s="37">
        <f t="shared" si="1"/>
        <v>44577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44578</v>
      </c>
      <c r="C21" s="37">
        <f t="shared" si="1"/>
        <v>44578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44579</v>
      </c>
      <c r="C22" s="37">
        <f t="shared" si="1"/>
        <v>44579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44580</v>
      </c>
      <c r="C23" s="37">
        <f t="shared" si="1"/>
        <v>44580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44581</v>
      </c>
      <c r="C24" s="37">
        <f t="shared" si="1"/>
        <v>44581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44582</v>
      </c>
      <c r="C25" s="37">
        <f t="shared" si="1"/>
        <v>44582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44583</v>
      </c>
      <c r="C26" s="37">
        <f t="shared" si="1"/>
        <v>44583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44584</v>
      </c>
      <c r="C27" s="37">
        <f t="shared" si="1"/>
        <v>44584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44585</v>
      </c>
      <c r="C28" s="37">
        <f t="shared" si="1"/>
        <v>44585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44586</v>
      </c>
      <c r="C29" s="37">
        <f t="shared" si="1"/>
        <v>44586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44587</v>
      </c>
      <c r="C30" s="37">
        <f t="shared" si="1"/>
        <v>44587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44588</v>
      </c>
      <c r="C31" s="37">
        <f t="shared" si="1"/>
        <v>44588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44589</v>
      </c>
      <c r="C32" s="37">
        <f t="shared" si="1"/>
        <v>44589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44590</v>
      </c>
      <c r="C33" s="37">
        <f t="shared" si="1"/>
        <v>44590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44591</v>
      </c>
      <c r="C34" s="37">
        <f t="shared" si="1"/>
        <v>44591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44592</v>
      </c>
      <c r="C35" s="37">
        <f t="shared" si="1"/>
        <v>44592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egvbB6C3JnkpppKT/sOdAG5hCqK54GzhwYODskjbLh9wH0A5ho6qXNnGvzK9mM77tYasUQdeawU4AhmiO6W0QQ==" saltValue="uJr3mHi6a0GvBek2gdA1Jw==" spinCount="100000" sheet="1" objects="1" scenarios="1"/>
  <mergeCells count="4">
    <mergeCell ref="B1:G1"/>
    <mergeCell ref="B4:C4"/>
    <mergeCell ref="B2:C2"/>
    <mergeCell ref="B3:C3"/>
  </mergeCells>
  <conditionalFormatting sqref="B5:G35">
    <cfRule type="expression" dxfId="25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C4A0CFE-FE0D-45E3-A027-FCE2BD09D73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6C63-2123-4015-A3D5-ABF670434E2B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EDATE(September!$B$3,1)</f>
        <v>44835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44835</v>
      </c>
      <c r="C5" s="37">
        <f>B5</f>
        <v>44835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44836</v>
      </c>
      <c r="C6" s="37">
        <f t="shared" ref="C6:C35" si="1">B6</f>
        <v>44836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44837</v>
      </c>
      <c r="C7" s="37">
        <f t="shared" si="1"/>
        <v>44837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44838</v>
      </c>
      <c r="C8" s="37">
        <f t="shared" si="1"/>
        <v>44838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44839</v>
      </c>
      <c r="C9" s="37">
        <f t="shared" si="1"/>
        <v>44839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44840</v>
      </c>
      <c r="C10" s="37">
        <f t="shared" si="1"/>
        <v>44840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44841</v>
      </c>
      <c r="C11" s="37">
        <f t="shared" si="1"/>
        <v>44841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44842</v>
      </c>
      <c r="C12" s="37">
        <f t="shared" si="1"/>
        <v>44842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44843</v>
      </c>
      <c r="C13" s="37">
        <f t="shared" si="1"/>
        <v>44843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44844</v>
      </c>
      <c r="C14" s="37">
        <f t="shared" si="1"/>
        <v>44844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44845</v>
      </c>
      <c r="C15" s="37">
        <f t="shared" si="1"/>
        <v>44845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44846</v>
      </c>
      <c r="C16" s="37">
        <f t="shared" si="1"/>
        <v>44846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44847</v>
      </c>
      <c r="C17" s="37">
        <f t="shared" si="1"/>
        <v>44847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44848</v>
      </c>
      <c r="C18" s="37">
        <f t="shared" si="1"/>
        <v>44848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44849</v>
      </c>
      <c r="C19" s="37">
        <f t="shared" si="1"/>
        <v>44849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44850</v>
      </c>
      <c r="C20" s="37">
        <f t="shared" si="1"/>
        <v>44850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44851</v>
      </c>
      <c r="C21" s="37">
        <f t="shared" si="1"/>
        <v>44851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44852</v>
      </c>
      <c r="C22" s="37">
        <f t="shared" si="1"/>
        <v>44852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44853</v>
      </c>
      <c r="C23" s="37">
        <f t="shared" si="1"/>
        <v>44853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44854</v>
      </c>
      <c r="C24" s="37">
        <f t="shared" si="1"/>
        <v>44854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44855</v>
      </c>
      <c r="C25" s="37">
        <f t="shared" si="1"/>
        <v>44855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44856</v>
      </c>
      <c r="C26" s="37">
        <f t="shared" si="1"/>
        <v>44856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44857</v>
      </c>
      <c r="C27" s="37">
        <f t="shared" si="1"/>
        <v>44857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44858</v>
      </c>
      <c r="C28" s="37">
        <f t="shared" si="1"/>
        <v>44858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44859</v>
      </c>
      <c r="C29" s="37">
        <f t="shared" si="1"/>
        <v>44859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44860</v>
      </c>
      <c r="C30" s="37">
        <f t="shared" si="1"/>
        <v>44860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44861</v>
      </c>
      <c r="C31" s="37">
        <f t="shared" si="1"/>
        <v>44861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44862</v>
      </c>
      <c r="C32" s="37">
        <f t="shared" si="1"/>
        <v>44862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44863</v>
      </c>
      <c r="C33" s="37">
        <f t="shared" si="1"/>
        <v>44863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44864</v>
      </c>
      <c r="C34" s="37">
        <f t="shared" si="1"/>
        <v>44864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44865</v>
      </c>
      <c r="C35" s="37">
        <f t="shared" si="1"/>
        <v>44865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2dpMQQ4E9e4iP7MSyDT9A8LToL0YT6rxtlAPmEV3ACGHtB+fL3yvaEyyh7hnllsarIoNa3HlwjjK94qUS+59Ow==" saltValue="q69tLDMQZbc8j5zKPZOhE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7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19F6596-A41A-405B-9287-9E6B1B29EFDD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08DB-6329-4EB6-AEC3-71C9E4AC0769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EDATE(Oktober!$B$3,1)</f>
        <v>44866</v>
      </c>
      <c r="C3" s="55"/>
      <c r="D3" s="17">
        <v>3.3333333333333335</v>
      </c>
      <c r="E3" s="35">
        <f>SUM(G5:G34)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44866</v>
      </c>
      <c r="C5" s="37">
        <f>B5</f>
        <v>44866</v>
      </c>
      <c r="D5" s="12"/>
      <c r="E5" s="13"/>
      <c r="F5" s="12"/>
      <c r="G5" s="34" t="str">
        <f t="shared" ref="G5:G34" si="0">IF(F5,IF(D5,IF(D5&gt;F5,F5+"24:00"-D5,F5-D5)-E5,""),"")</f>
        <v/>
      </c>
    </row>
    <row r="6" spans="2:10" ht="18.95" customHeight="1" x14ac:dyDescent="0.3">
      <c r="B6" s="38">
        <f>B5+1</f>
        <v>44867</v>
      </c>
      <c r="C6" s="37">
        <f t="shared" ref="C6:C34" si="1">B6</f>
        <v>44867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4" si="2">B6+1</f>
        <v>44868</v>
      </c>
      <c r="C7" s="37">
        <f t="shared" si="1"/>
        <v>44868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44869</v>
      </c>
      <c r="C8" s="37">
        <f t="shared" si="1"/>
        <v>44869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44870</v>
      </c>
      <c r="C9" s="37">
        <f t="shared" si="1"/>
        <v>44870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44871</v>
      </c>
      <c r="C10" s="37">
        <f t="shared" si="1"/>
        <v>44871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44872</v>
      </c>
      <c r="C11" s="37">
        <f t="shared" si="1"/>
        <v>44872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44873</v>
      </c>
      <c r="C12" s="37">
        <f t="shared" si="1"/>
        <v>44873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44874</v>
      </c>
      <c r="C13" s="37">
        <f t="shared" si="1"/>
        <v>44874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44875</v>
      </c>
      <c r="C14" s="37">
        <f t="shared" si="1"/>
        <v>44875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44876</v>
      </c>
      <c r="C15" s="37">
        <f t="shared" si="1"/>
        <v>44876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44877</v>
      </c>
      <c r="C16" s="37">
        <f t="shared" si="1"/>
        <v>44877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44878</v>
      </c>
      <c r="C17" s="37">
        <f t="shared" si="1"/>
        <v>44878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44879</v>
      </c>
      <c r="C18" s="37">
        <f t="shared" si="1"/>
        <v>44879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44880</v>
      </c>
      <c r="C19" s="37">
        <f t="shared" si="1"/>
        <v>44880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44881</v>
      </c>
      <c r="C20" s="37">
        <f t="shared" si="1"/>
        <v>44881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44882</v>
      </c>
      <c r="C21" s="37">
        <f t="shared" si="1"/>
        <v>44882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44883</v>
      </c>
      <c r="C22" s="37">
        <f t="shared" si="1"/>
        <v>44883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44884</v>
      </c>
      <c r="C23" s="37">
        <f t="shared" si="1"/>
        <v>44884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44885</v>
      </c>
      <c r="C24" s="37">
        <f t="shared" si="1"/>
        <v>44885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44886</v>
      </c>
      <c r="C25" s="37">
        <f t="shared" si="1"/>
        <v>44886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44887</v>
      </c>
      <c r="C26" s="37">
        <f t="shared" si="1"/>
        <v>44887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44888</v>
      </c>
      <c r="C27" s="37">
        <f t="shared" si="1"/>
        <v>44888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44889</v>
      </c>
      <c r="C28" s="37">
        <f t="shared" si="1"/>
        <v>44889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44890</v>
      </c>
      <c r="C29" s="37">
        <f t="shared" si="1"/>
        <v>44890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44891</v>
      </c>
      <c r="C30" s="37">
        <f t="shared" si="1"/>
        <v>44891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44892</v>
      </c>
      <c r="C31" s="37">
        <f t="shared" si="1"/>
        <v>44892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44893</v>
      </c>
      <c r="C32" s="37">
        <f t="shared" si="1"/>
        <v>44893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44894</v>
      </c>
      <c r="C33" s="37">
        <f t="shared" si="1"/>
        <v>44894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44895</v>
      </c>
      <c r="C34" s="37">
        <f t="shared" si="1"/>
        <v>44895</v>
      </c>
      <c r="D34" s="14"/>
      <c r="E34" s="14"/>
      <c r="F34" s="14"/>
      <c r="G34" s="34" t="str">
        <f t="shared" si="0"/>
        <v/>
      </c>
    </row>
    <row r="35" spans="2:7" x14ac:dyDescent="0.3">
      <c r="B35" s="39"/>
      <c r="C35" s="39"/>
      <c r="D35" s="15"/>
      <c r="E35" s="16"/>
      <c r="F35" s="16"/>
      <c r="G35" s="39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mTwQVYHy7P8Lm5jW6/fd3sB4CZ8ao7KliBYQ8zMIDAtuz8AUkr0UvjH8YLzu1zcA3u3lkL+vKGZvI9X0R8ZVlw==" saltValue="WszMlV5+wRWMafHIoLoRwQ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5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BCE7A3-37E2-4F16-8161-A995BC45C01C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9BE6-4F38-4FDD-9FD3-CEBFB7553B85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EDATE(November!$B$3,1)</f>
        <v>44896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44896</v>
      </c>
      <c r="C5" s="37">
        <f>B5</f>
        <v>44896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44897</v>
      </c>
      <c r="C6" s="37">
        <f t="shared" ref="C6:C35" si="1">B6</f>
        <v>44897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44898</v>
      </c>
      <c r="C7" s="37">
        <f t="shared" si="1"/>
        <v>44898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44899</v>
      </c>
      <c r="C8" s="37">
        <f t="shared" si="1"/>
        <v>44899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44900</v>
      </c>
      <c r="C9" s="37">
        <f t="shared" si="1"/>
        <v>44900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44901</v>
      </c>
      <c r="C10" s="37">
        <f t="shared" si="1"/>
        <v>44901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44902</v>
      </c>
      <c r="C11" s="37">
        <f t="shared" si="1"/>
        <v>44902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44903</v>
      </c>
      <c r="C12" s="37">
        <f t="shared" si="1"/>
        <v>44903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44904</v>
      </c>
      <c r="C13" s="37">
        <f t="shared" si="1"/>
        <v>44904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44905</v>
      </c>
      <c r="C14" s="37">
        <f t="shared" si="1"/>
        <v>44905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44906</v>
      </c>
      <c r="C15" s="37">
        <f t="shared" si="1"/>
        <v>44906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44907</v>
      </c>
      <c r="C16" s="37">
        <f t="shared" si="1"/>
        <v>44907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44908</v>
      </c>
      <c r="C17" s="37">
        <f t="shared" si="1"/>
        <v>44908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44909</v>
      </c>
      <c r="C18" s="37">
        <f t="shared" si="1"/>
        <v>44909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44910</v>
      </c>
      <c r="C19" s="37">
        <f t="shared" si="1"/>
        <v>44910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44911</v>
      </c>
      <c r="C20" s="37">
        <f t="shared" si="1"/>
        <v>44911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44912</v>
      </c>
      <c r="C21" s="37">
        <f t="shared" si="1"/>
        <v>44912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44913</v>
      </c>
      <c r="C22" s="37">
        <f t="shared" si="1"/>
        <v>44913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44914</v>
      </c>
      <c r="C23" s="37">
        <f t="shared" si="1"/>
        <v>44914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44915</v>
      </c>
      <c r="C24" s="37">
        <f t="shared" si="1"/>
        <v>44915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44916</v>
      </c>
      <c r="C25" s="37">
        <f t="shared" si="1"/>
        <v>44916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44917</v>
      </c>
      <c r="C26" s="37">
        <f t="shared" si="1"/>
        <v>44917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44918</v>
      </c>
      <c r="C27" s="37">
        <f t="shared" si="1"/>
        <v>44918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44919</v>
      </c>
      <c r="C28" s="37">
        <f t="shared" si="1"/>
        <v>44919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44920</v>
      </c>
      <c r="C29" s="37">
        <f t="shared" si="1"/>
        <v>44920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44921</v>
      </c>
      <c r="C30" s="37">
        <f t="shared" si="1"/>
        <v>44921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44922</v>
      </c>
      <c r="C31" s="37">
        <f t="shared" si="1"/>
        <v>44922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44923</v>
      </c>
      <c r="C32" s="37">
        <f t="shared" si="1"/>
        <v>44923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44924</v>
      </c>
      <c r="C33" s="37">
        <f t="shared" si="1"/>
        <v>44924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44925</v>
      </c>
      <c r="C34" s="37">
        <f t="shared" si="1"/>
        <v>44925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44926</v>
      </c>
      <c r="C35" s="37">
        <f t="shared" si="1"/>
        <v>44926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K+JkNTUAf5g+moQBXpk00rF0oPfzrOqbVI1Z49xsdKpJXzRhFw5pP1sftm0sn03QeXjg9/7IYR+sa/d9ax1kUA==" saltValue="qN6rp9LlUZkx4c9mogs7oQ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3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01EC751-BD24-41EA-A0C7-463F512C2225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271D-C5BA-469D-84F9-57318716FC9F}">
  <sheetPr>
    <tabColor theme="3" tint="0.39997558519241921"/>
  </sheetPr>
  <dimension ref="A1:G50"/>
  <sheetViews>
    <sheetView workbookViewId="0">
      <selection activeCell="C2" sqref="C2"/>
    </sheetView>
  </sheetViews>
  <sheetFormatPr baseColWidth="10" defaultRowHeight="16.5" x14ac:dyDescent="0.3"/>
  <cols>
    <col min="1" max="1" width="22.85546875" style="27" customWidth="1"/>
    <col min="2" max="2" width="26.85546875" style="28" hidden="1" customWidth="1"/>
    <col min="3" max="3" width="20.28515625" style="27" customWidth="1"/>
    <col min="4" max="4" width="45.28515625" style="29" customWidth="1"/>
    <col min="5" max="16384" width="11.42578125" style="29"/>
  </cols>
  <sheetData>
    <row r="1" spans="1:7" s="21" customFormat="1" ht="55.5" customHeight="1" x14ac:dyDescent="0.2">
      <c r="A1" s="18" t="s">
        <v>2</v>
      </c>
      <c r="B1" s="19">
        <f>YEAR(Januar!B3)</f>
        <v>2022</v>
      </c>
      <c r="C1" s="19" t="s">
        <v>10</v>
      </c>
      <c r="D1" s="20"/>
    </row>
    <row r="2" spans="1:7" s="22" customFormat="1" ht="17.25" x14ac:dyDescent="0.3">
      <c r="A2" s="42">
        <f>DATEVALUE("01.01."&amp;$B$1)</f>
        <v>44562</v>
      </c>
      <c r="B2" s="40">
        <f t="shared" ref="B2:B49" si="0">IF(C2="x",A2,0)</f>
        <v>44562</v>
      </c>
      <c r="C2" s="1" t="s">
        <v>11</v>
      </c>
      <c r="D2" s="2" t="s">
        <v>12</v>
      </c>
    </row>
    <row r="3" spans="1:7" s="22" customFormat="1" ht="18" thickBot="1" x14ac:dyDescent="0.35">
      <c r="A3" s="42">
        <f>DATEVALUE("02.01."&amp;$B$1)</f>
        <v>44563</v>
      </c>
      <c r="B3" s="40">
        <f t="shared" si="0"/>
        <v>0</v>
      </c>
      <c r="C3" s="1"/>
      <c r="D3" s="2" t="s">
        <v>13</v>
      </c>
      <c r="G3" s="23"/>
    </row>
    <row r="4" spans="1:7" s="22" customFormat="1" ht="17.25" x14ac:dyDescent="0.3">
      <c r="A4" s="42">
        <f>DATEVALUE("06.01."&amp;$B$1)</f>
        <v>44567</v>
      </c>
      <c r="B4" s="40">
        <f t="shared" si="0"/>
        <v>0</v>
      </c>
      <c r="C4" s="1"/>
      <c r="D4" s="2" t="s">
        <v>40</v>
      </c>
    </row>
    <row r="5" spans="1:7" s="22" customFormat="1" ht="17.25" x14ac:dyDescent="0.3">
      <c r="A5" s="42">
        <f>A8-48</f>
        <v>44620</v>
      </c>
      <c r="B5" s="40">
        <f t="shared" si="0"/>
        <v>44620</v>
      </c>
      <c r="C5" s="1" t="s">
        <v>11</v>
      </c>
      <c r="D5" s="2" t="s">
        <v>14</v>
      </c>
    </row>
    <row r="6" spans="1:7" s="22" customFormat="1" ht="17.25" x14ac:dyDescent="0.3">
      <c r="A6" s="42">
        <f>A8-2</f>
        <v>44666</v>
      </c>
      <c r="B6" s="40">
        <f t="shared" si="0"/>
        <v>44666</v>
      </c>
      <c r="C6" s="1" t="s">
        <v>11</v>
      </c>
      <c r="D6" s="2" t="s">
        <v>15</v>
      </c>
      <c r="F6" s="24"/>
    </row>
    <row r="7" spans="1:7" s="22" customFormat="1" ht="17.25" x14ac:dyDescent="0.3">
      <c r="A7" s="42">
        <f>A8-1</f>
        <v>44667</v>
      </c>
      <c r="B7" s="40">
        <f t="shared" si="0"/>
        <v>0</v>
      </c>
      <c r="C7" s="1"/>
      <c r="D7" s="2" t="s">
        <v>16</v>
      </c>
    </row>
    <row r="8" spans="1:7" s="22" customFormat="1" ht="17.25" x14ac:dyDescent="0.3">
      <c r="A8" s="42">
        <f>DOLLAR((DAY(MINUTE($B$1/38)/2+55) &amp; ".4." &amp; $B$1)/7,)*7-IF(YEAR(1)=1904,5,6)</f>
        <v>44668</v>
      </c>
      <c r="B8" s="40">
        <f t="shared" si="0"/>
        <v>44668</v>
      </c>
      <c r="C8" s="1" t="s">
        <v>11</v>
      </c>
      <c r="D8" s="2" t="s">
        <v>17</v>
      </c>
    </row>
    <row r="9" spans="1:7" s="22" customFormat="1" ht="17.25" x14ac:dyDescent="0.3">
      <c r="A9" s="42">
        <f>A8+1</f>
        <v>44669</v>
      </c>
      <c r="B9" s="40">
        <f t="shared" si="0"/>
        <v>44669</v>
      </c>
      <c r="C9" s="1" t="s">
        <v>11</v>
      </c>
      <c r="D9" s="2" t="s">
        <v>18</v>
      </c>
    </row>
    <row r="10" spans="1:7" s="22" customFormat="1" ht="17.25" x14ac:dyDescent="0.3">
      <c r="A10" s="42">
        <f>DATEVALUE("01.05."&amp;$B$1)</f>
        <v>44682</v>
      </c>
      <c r="B10" s="40">
        <f t="shared" si="0"/>
        <v>44682</v>
      </c>
      <c r="C10" s="1" t="s">
        <v>11</v>
      </c>
      <c r="D10" s="2" t="s">
        <v>41</v>
      </c>
    </row>
    <row r="11" spans="1:7" s="22" customFormat="1" ht="17.25" x14ac:dyDescent="0.3">
      <c r="A11" s="42">
        <f>DATE($B$1,5,1)+15-WEEKDAY(DATE($B$1,5,1))</f>
        <v>44696</v>
      </c>
      <c r="B11" s="40">
        <f t="shared" si="0"/>
        <v>0</v>
      </c>
      <c r="C11" s="1"/>
      <c r="D11" s="2" t="s">
        <v>20</v>
      </c>
    </row>
    <row r="12" spans="1:7" s="22" customFormat="1" ht="17.25" x14ac:dyDescent="0.3">
      <c r="A12" s="42">
        <f>A9+39</f>
        <v>44708</v>
      </c>
      <c r="B12" s="40">
        <f t="shared" si="0"/>
        <v>44708</v>
      </c>
      <c r="C12" s="1" t="s">
        <v>11</v>
      </c>
      <c r="D12" s="2" t="s">
        <v>19</v>
      </c>
    </row>
    <row r="13" spans="1:7" s="22" customFormat="1" ht="17.25" x14ac:dyDescent="0.3">
      <c r="A13" s="42">
        <f>A8+48</f>
        <v>44716</v>
      </c>
      <c r="B13" s="40">
        <f t="shared" si="0"/>
        <v>0</v>
      </c>
      <c r="C13" s="1"/>
      <c r="D13" s="2" t="s">
        <v>21</v>
      </c>
    </row>
    <row r="14" spans="1:7" s="22" customFormat="1" ht="17.25" x14ac:dyDescent="0.3">
      <c r="A14" s="42">
        <f>A8+49</f>
        <v>44717</v>
      </c>
      <c r="B14" s="40">
        <f t="shared" si="0"/>
        <v>0</v>
      </c>
      <c r="C14" s="1"/>
      <c r="D14" s="2" t="s">
        <v>22</v>
      </c>
    </row>
    <row r="15" spans="1:7" s="22" customFormat="1" ht="17.25" x14ac:dyDescent="0.3">
      <c r="A15" s="42">
        <f>A8+50</f>
        <v>44718</v>
      </c>
      <c r="B15" s="40">
        <f t="shared" si="0"/>
        <v>44718</v>
      </c>
      <c r="C15" s="1" t="s">
        <v>11</v>
      </c>
      <c r="D15" s="2" t="s">
        <v>23</v>
      </c>
    </row>
    <row r="16" spans="1:7" s="22" customFormat="1" ht="17.25" x14ac:dyDescent="0.3">
      <c r="A16" s="42">
        <f>A8+60</f>
        <v>44728</v>
      </c>
      <c r="B16" s="40">
        <f t="shared" si="0"/>
        <v>0</v>
      </c>
      <c r="C16" s="1"/>
      <c r="D16" s="2" t="s">
        <v>24</v>
      </c>
    </row>
    <row r="17" spans="1:4" s="22" customFormat="1" ht="17.25" x14ac:dyDescent="0.3">
      <c r="A17" s="42">
        <f>DATEVALUE("01.08."&amp;$B$1)</f>
        <v>44774</v>
      </c>
      <c r="B17" s="40">
        <f t="shared" si="0"/>
        <v>0</v>
      </c>
      <c r="C17" s="1"/>
      <c r="D17" s="2" t="s">
        <v>25</v>
      </c>
    </row>
    <row r="18" spans="1:4" s="22" customFormat="1" ht="17.25" x14ac:dyDescent="0.3">
      <c r="A18" s="42">
        <f>DATEVALUE("08.08."&amp;$B$1)</f>
        <v>44781</v>
      </c>
      <c r="B18" s="40">
        <f t="shared" si="0"/>
        <v>0</v>
      </c>
      <c r="C18" s="1"/>
      <c r="D18" s="3" t="s">
        <v>43</v>
      </c>
    </row>
    <row r="19" spans="1:4" s="22" customFormat="1" ht="17.25" x14ac:dyDescent="0.3">
      <c r="A19" s="42">
        <f>DATEVALUE("15.08."&amp;$B$1)</f>
        <v>44788</v>
      </c>
      <c r="B19" s="40">
        <f t="shared" si="0"/>
        <v>0</v>
      </c>
      <c r="C19" s="1"/>
      <c r="D19" s="3" t="s">
        <v>44</v>
      </c>
    </row>
    <row r="20" spans="1:4" s="22" customFormat="1" ht="17.25" x14ac:dyDescent="0.3">
      <c r="A20" s="42">
        <f>DATEVALUE("20.09."&amp;$B$1)</f>
        <v>44824</v>
      </c>
      <c r="B20" s="40">
        <f t="shared" si="0"/>
        <v>0</v>
      </c>
      <c r="C20" s="1"/>
      <c r="D20" s="3" t="s">
        <v>45</v>
      </c>
    </row>
    <row r="21" spans="1:4" s="22" customFormat="1" ht="17.25" x14ac:dyDescent="0.3">
      <c r="A21" s="42">
        <f>DATE($B$1,10,1)+7-WEEKDAY(DATE($B$1,10,1),2)</f>
        <v>44836</v>
      </c>
      <c r="B21" s="40">
        <f t="shared" si="0"/>
        <v>0</v>
      </c>
      <c r="C21" s="1"/>
      <c r="D21" s="2" t="s">
        <v>27</v>
      </c>
    </row>
    <row r="22" spans="1:4" s="22" customFormat="1" ht="17.25" x14ac:dyDescent="0.3">
      <c r="A22" s="42">
        <f>DATEVALUE("03.10."&amp;$B$1)</f>
        <v>44837</v>
      </c>
      <c r="B22" s="40">
        <f t="shared" si="0"/>
        <v>44837</v>
      </c>
      <c r="C22" s="1" t="s">
        <v>11</v>
      </c>
      <c r="D22" s="2" t="s">
        <v>26</v>
      </c>
    </row>
    <row r="23" spans="1:4" s="22" customFormat="1" ht="17.25" x14ac:dyDescent="0.3">
      <c r="A23" s="42">
        <f>DATEVALUE("31.10."&amp;$B$1)</f>
        <v>44865</v>
      </c>
      <c r="B23" s="40">
        <f t="shared" si="0"/>
        <v>0</v>
      </c>
      <c r="C23" s="1"/>
      <c r="D23" s="2" t="s">
        <v>28</v>
      </c>
    </row>
    <row r="24" spans="1:4" s="22" customFormat="1" ht="17.25" x14ac:dyDescent="0.3">
      <c r="A24" s="42">
        <f>DATEVALUE("01.11."&amp;$B$1)</f>
        <v>44866</v>
      </c>
      <c r="B24" s="40">
        <f t="shared" si="0"/>
        <v>44866</v>
      </c>
      <c r="C24" s="1" t="s">
        <v>11</v>
      </c>
      <c r="D24" s="2" t="s">
        <v>29</v>
      </c>
    </row>
    <row r="25" spans="1:4" s="22" customFormat="1" ht="17.25" x14ac:dyDescent="0.3">
      <c r="A25" s="42">
        <f>DATE($B$1,12,25)-WEEKDAY(DATE($B$1,12,25),2)-35</f>
        <v>44878</v>
      </c>
      <c r="B25" s="40">
        <f t="shared" si="0"/>
        <v>0</v>
      </c>
      <c r="C25" s="1"/>
      <c r="D25" s="2" t="s">
        <v>30</v>
      </c>
    </row>
    <row r="26" spans="1:4" s="22" customFormat="1" ht="17.25" x14ac:dyDescent="0.3">
      <c r="A26" s="42">
        <f>DATE($B$1,12,25)-WEEKDAY(DATE($B$1,12,25),2)-32</f>
        <v>44881</v>
      </c>
      <c r="B26" s="40">
        <f t="shared" si="0"/>
        <v>44881</v>
      </c>
      <c r="C26" s="1" t="s">
        <v>11</v>
      </c>
      <c r="D26" s="2" t="s">
        <v>42</v>
      </c>
    </row>
    <row r="27" spans="1:4" s="22" customFormat="1" ht="17.25" x14ac:dyDescent="0.3">
      <c r="A27" s="42">
        <f>DATE($B$1,12,25)-WEEKDAY(DATE($B$1,12,25),2)-28</f>
        <v>44885</v>
      </c>
      <c r="B27" s="40">
        <f t="shared" si="0"/>
        <v>0</v>
      </c>
      <c r="C27" s="1"/>
      <c r="D27" s="2" t="s">
        <v>31</v>
      </c>
    </row>
    <row r="28" spans="1:4" s="22" customFormat="1" ht="17.25" x14ac:dyDescent="0.3">
      <c r="A28" s="42">
        <f>DATE($B$1,12,25)-WEEKDAY(DATE($B$1,12,25),2)-21</f>
        <v>44892</v>
      </c>
      <c r="B28" s="40">
        <f t="shared" si="0"/>
        <v>0</v>
      </c>
      <c r="C28" s="1"/>
      <c r="D28" s="2" t="s">
        <v>32</v>
      </c>
    </row>
    <row r="29" spans="1:4" s="22" customFormat="1" ht="17.25" x14ac:dyDescent="0.3">
      <c r="A29" s="42">
        <f>DATE($B$1,12,25)-WEEKDAY(DATE($B$1,12,25),2)-14</f>
        <v>44899</v>
      </c>
      <c r="B29" s="40">
        <f t="shared" si="0"/>
        <v>0</v>
      </c>
      <c r="C29" s="1"/>
      <c r="D29" s="2" t="s">
        <v>33</v>
      </c>
    </row>
    <row r="30" spans="1:4" s="22" customFormat="1" ht="17.25" x14ac:dyDescent="0.3">
      <c r="A30" s="42">
        <f>DATE($B$1,12,25)-WEEKDAY(DATE($B$1,12,25),2)-7</f>
        <v>44906</v>
      </c>
      <c r="B30" s="40">
        <f t="shared" si="0"/>
        <v>0</v>
      </c>
      <c r="C30" s="1"/>
      <c r="D30" s="2" t="s">
        <v>34</v>
      </c>
    </row>
    <row r="31" spans="1:4" s="22" customFormat="1" ht="17.25" x14ac:dyDescent="0.3">
      <c r="A31" s="42">
        <f>DATE($B$1,12,25)-WEEKDAY(DATE($B$1,12,25),2)</f>
        <v>44913</v>
      </c>
      <c r="B31" s="40">
        <f t="shared" si="0"/>
        <v>0</v>
      </c>
      <c r="C31" s="1"/>
      <c r="D31" s="2" t="s">
        <v>35</v>
      </c>
    </row>
    <row r="32" spans="1:4" s="22" customFormat="1" ht="17.25" x14ac:dyDescent="0.3">
      <c r="A32" s="42">
        <f>DATEVALUE("24.12."&amp;$B$1)</f>
        <v>44919</v>
      </c>
      <c r="B32" s="40">
        <f t="shared" si="0"/>
        <v>44919</v>
      </c>
      <c r="C32" s="1" t="s">
        <v>11</v>
      </c>
      <c r="D32" s="2" t="s">
        <v>36</v>
      </c>
    </row>
    <row r="33" spans="1:4" s="22" customFormat="1" ht="17.25" x14ac:dyDescent="0.3">
      <c r="A33" s="42">
        <f>DATEVALUE("25.12."&amp;$B$1)</f>
        <v>44920</v>
      </c>
      <c r="B33" s="40">
        <f t="shared" si="0"/>
        <v>44920</v>
      </c>
      <c r="C33" s="1" t="s">
        <v>11</v>
      </c>
      <c r="D33" s="2" t="s">
        <v>37</v>
      </c>
    </row>
    <row r="34" spans="1:4" s="22" customFormat="1" ht="17.25" x14ac:dyDescent="0.3">
      <c r="A34" s="42">
        <f>DATEVALUE("26.12."&amp;$B$1)</f>
        <v>44921</v>
      </c>
      <c r="B34" s="40">
        <f t="shared" si="0"/>
        <v>44921</v>
      </c>
      <c r="C34" s="1" t="s">
        <v>11</v>
      </c>
      <c r="D34" s="2" t="s">
        <v>38</v>
      </c>
    </row>
    <row r="35" spans="1:4" s="22" customFormat="1" ht="17.25" x14ac:dyDescent="0.3">
      <c r="A35" s="42">
        <f>DATEVALUE("31.12."&amp;$B$1)</f>
        <v>44926</v>
      </c>
      <c r="B35" s="40">
        <f t="shared" si="0"/>
        <v>44926</v>
      </c>
      <c r="C35" s="1" t="s">
        <v>11</v>
      </c>
      <c r="D35" s="2" t="s">
        <v>39</v>
      </c>
    </row>
    <row r="36" spans="1:4" s="22" customFormat="1" ht="17.25" x14ac:dyDescent="0.3">
      <c r="A36" s="4"/>
      <c r="B36" s="40">
        <f t="shared" si="0"/>
        <v>0</v>
      </c>
      <c r="C36" s="1"/>
      <c r="D36" s="3"/>
    </row>
    <row r="37" spans="1:4" s="22" customFormat="1" ht="17.25" x14ac:dyDescent="0.3">
      <c r="A37" s="4"/>
      <c r="B37" s="40">
        <f t="shared" si="0"/>
        <v>0</v>
      </c>
      <c r="C37" s="1"/>
      <c r="D37" s="3"/>
    </row>
    <row r="38" spans="1:4" s="22" customFormat="1" ht="17.25" x14ac:dyDescent="0.3">
      <c r="A38" s="4"/>
      <c r="B38" s="40">
        <f t="shared" si="0"/>
        <v>0</v>
      </c>
      <c r="C38" s="1"/>
      <c r="D38" s="3"/>
    </row>
    <row r="39" spans="1:4" s="22" customFormat="1" ht="17.25" x14ac:dyDescent="0.3">
      <c r="A39" s="4"/>
      <c r="B39" s="40">
        <f t="shared" si="0"/>
        <v>0</v>
      </c>
      <c r="C39" s="1"/>
      <c r="D39" s="3"/>
    </row>
    <row r="40" spans="1:4" s="22" customFormat="1" ht="17.25" x14ac:dyDescent="0.3">
      <c r="A40" s="4"/>
      <c r="B40" s="40">
        <f t="shared" si="0"/>
        <v>0</v>
      </c>
      <c r="C40" s="1"/>
      <c r="D40" s="3"/>
    </row>
    <row r="41" spans="1:4" s="22" customFormat="1" ht="17.25" x14ac:dyDescent="0.3">
      <c r="A41" s="4"/>
      <c r="B41" s="40">
        <f t="shared" si="0"/>
        <v>0</v>
      </c>
      <c r="C41" s="1"/>
      <c r="D41" s="3"/>
    </row>
    <row r="42" spans="1:4" s="22" customFormat="1" ht="17.25" x14ac:dyDescent="0.3">
      <c r="A42" s="4"/>
      <c r="B42" s="40">
        <f t="shared" si="0"/>
        <v>0</v>
      </c>
      <c r="C42" s="1"/>
      <c r="D42" s="3"/>
    </row>
    <row r="43" spans="1:4" s="22" customFormat="1" ht="17.25" x14ac:dyDescent="0.3">
      <c r="A43" s="4"/>
      <c r="B43" s="40">
        <f t="shared" si="0"/>
        <v>0</v>
      </c>
      <c r="C43" s="1"/>
      <c r="D43" s="3"/>
    </row>
    <row r="44" spans="1:4" s="22" customFormat="1" ht="17.25" x14ac:dyDescent="0.3">
      <c r="A44" s="4"/>
      <c r="B44" s="40">
        <f t="shared" si="0"/>
        <v>0</v>
      </c>
      <c r="C44" s="1"/>
      <c r="D44" s="3"/>
    </row>
    <row r="45" spans="1:4" s="22" customFormat="1" ht="17.25" x14ac:dyDescent="0.3">
      <c r="A45" s="4"/>
      <c r="B45" s="40">
        <f t="shared" si="0"/>
        <v>0</v>
      </c>
      <c r="C45" s="1"/>
      <c r="D45" s="3"/>
    </row>
    <row r="46" spans="1:4" s="22" customFormat="1" ht="17.25" x14ac:dyDescent="0.3">
      <c r="A46" s="5"/>
      <c r="B46" s="40">
        <f t="shared" si="0"/>
        <v>0</v>
      </c>
      <c r="C46" s="1"/>
      <c r="D46" s="3"/>
    </row>
    <row r="47" spans="1:4" s="22" customFormat="1" ht="17.25" x14ac:dyDescent="0.3">
      <c r="A47" s="4"/>
      <c r="B47" s="40">
        <f t="shared" si="0"/>
        <v>0</v>
      </c>
      <c r="C47" s="1"/>
      <c r="D47" s="3"/>
    </row>
    <row r="48" spans="1:4" s="22" customFormat="1" ht="17.25" x14ac:dyDescent="0.3">
      <c r="A48" s="4"/>
      <c r="B48" s="40">
        <f t="shared" si="0"/>
        <v>0</v>
      </c>
      <c r="C48" s="1"/>
      <c r="D48" s="3"/>
    </row>
    <row r="49" spans="1:4" s="22" customFormat="1" ht="17.25" x14ac:dyDescent="0.3">
      <c r="A49" s="6"/>
      <c r="B49" s="41">
        <f t="shared" si="0"/>
        <v>0</v>
      </c>
      <c r="C49" s="7"/>
      <c r="D49" s="8"/>
    </row>
    <row r="50" spans="1:4" s="22" customFormat="1" ht="17.25" x14ac:dyDescent="0.3">
      <c r="A50" s="25"/>
      <c r="B50" s="26"/>
      <c r="C50" s="25"/>
    </row>
  </sheetData>
  <sheetProtection algorithmName="SHA-512" hashValue="gsO7jtnfjba1ikiN1eDDBbfdgwxyq66Ry+7zVTuPM98CXTSSOBR+inYZlXmqRXyp/IpfO5bampq1inerbiVAOg==" saltValue="bPH1pIceRTM6EqlS1Xefcg==" spinCount="100000" sheet="1" objects="1" scenarios="1"/>
  <sortState xmlns:xlrd2="http://schemas.microsoft.com/office/spreadsheetml/2017/richdata2" ref="A2:D50">
    <sortCondition ref="A13:A50"/>
  </sortState>
  <conditionalFormatting sqref="A2:B49">
    <cfRule type="expression" dxfId="1" priority="1" stopIfTrue="1">
      <formula>AND(WEEKDAY($A2,2)&gt;5,$A2&gt;0)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39E6-4EF3-4283-8A3A-0F0097EFA983}">
  <dimension ref="B1:J36"/>
  <sheetViews>
    <sheetView showGridLines="0" workbookViewId="0">
      <pane ySplit="4" topLeftCell="A5" activePane="bottomLeft" state="frozen"/>
      <selection activeCell="D5" sqref="D5"/>
      <selection pane="bottomLeft" activeCell="B3" sqref="B3:C3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EDATE(Januar!$B$3,1)</f>
        <v>44593</v>
      </c>
      <c r="C3" s="55"/>
      <c r="D3" s="17">
        <v>3.3333333333333335</v>
      </c>
      <c r="E3" s="35">
        <f>SUM(G5:G32)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44593</v>
      </c>
      <c r="C5" s="37">
        <f>B5</f>
        <v>44593</v>
      </c>
      <c r="D5" s="12"/>
      <c r="E5" s="13"/>
      <c r="F5" s="12"/>
      <c r="G5" s="34" t="str">
        <f t="shared" ref="G5:G32" si="0">IF(F5,IF(D5,IF(D5&gt;F5,F5+"24:00"-D5,F5-D5)-E5,""),"")</f>
        <v/>
      </c>
    </row>
    <row r="6" spans="2:10" ht="18.95" customHeight="1" x14ac:dyDescent="0.3">
      <c r="B6" s="38">
        <f>B5+1</f>
        <v>44594</v>
      </c>
      <c r="C6" s="37">
        <f t="shared" ref="C6:C32" si="1">B6</f>
        <v>44594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2" si="2">B6+1</f>
        <v>44595</v>
      </c>
      <c r="C7" s="37">
        <f t="shared" si="1"/>
        <v>44595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44596</v>
      </c>
      <c r="C8" s="37">
        <f t="shared" si="1"/>
        <v>44596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44597</v>
      </c>
      <c r="C9" s="37">
        <f t="shared" si="1"/>
        <v>44597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44598</v>
      </c>
      <c r="C10" s="37">
        <f t="shared" si="1"/>
        <v>44598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44599</v>
      </c>
      <c r="C11" s="37">
        <f t="shared" si="1"/>
        <v>44599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44600</v>
      </c>
      <c r="C12" s="37">
        <f t="shared" si="1"/>
        <v>44600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44601</v>
      </c>
      <c r="C13" s="37">
        <f t="shared" si="1"/>
        <v>44601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44602</v>
      </c>
      <c r="C14" s="37">
        <f t="shared" si="1"/>
        <v>44602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44603</v>
      </c>
      <c r="C15" s="37">
        <f t="shared" si="1"/>
        <v>44603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44604</v>
      </c>
      <c r="C16" s="37">
        <f t="shared" si="1"/>
        <v>44604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44605</v>
      </c>
      <c r="C17" s="37">
        <f t="shared" si="1"/>
        <v>44605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44606</v>
      </c>
      <c r="C18" s="37">
        <f t="shared" si="1"/>
        <v>44606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44607</v>
      </c>
      <c r="C19" s="37">
        <f t="shared" si="1"/>
        <v>44607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44608</v>
      </c>
      <c r="C20" s="37">
        <f t="shared" si="1"/>
        <v>44608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44609</v>
      </c>
      <c r="C21" s="37">
        <f t="shared" si="1"/>
        <v>44609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44610</v>
      </c>
      <c r="C22" s="37">
        <f t="shared" si="1"/>
        <v>44610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44611</v>
      </c>
      <c r="C23" s="37">
        <f t="shared" si="1"/>
        <v>44611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44612</v>
      </c>
      <c r="C24" s="37">
        <f t="shared" si="1"/>
        <v>44612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44613</v>
      </c>
      <c r="C25" s="37">
        <f t="shared" si="1"/>
        <v>44613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44614</v>
      </c>
      <c r="C26" s="37">
        <f t="shared" si="1"/>
        <v>44614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44615</v>
      </c>
      <c r="C27" s="37">
        <f t="shared" si="1"/>
        <v>44615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44616</v>
      </c>
      <c r="C28" s="37">
        <f t="shared" si="1"/>
        <v>44616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44617</v>
      </c>
      <c r="C29" s="37">
        <f t="shared" si="1"/>
        <v>44617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44618</v>
      </c>
      <c r="C30" s="37">
        <f t="shared" si="1"/>
        <v>44618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44619</v>
      </c>
      <c r="C31" s="37">
        <f t="shared" si="1"/>
        <v>44619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44620</v>
      </c>
      <c r="C32" s="37">
        <f t="shared" si="1"/>
        <v>44620</v>
      </c>
      <c r="D32" s="14"/>
      <c r="E32" s="14"/>
      <c r="F32" s="14"/>
      <c r="G32" s="34" t="str">
        <f t="shared" si="0"/>
        <v/>
      </c>
    </row>
    <row r="33" spans="2:7" x14ac:dyDescent="0.3">
      <c r="B33" s="39"/>
      <c r="C33" s="39"/>
      <c r="D33" s="15"/>
      <c r="E33" s="16"/>
      <c r="F33" s="16"/>
      <c r="G33" s="39"/>
    </row>
    <row r="34" spans="2:7" x14ac:dyDescent="0.3">
      <c r="B34" s="39"/>
      <c r="C34" s="39"/>
      <c r="D34" s="15"/>
      <c r="E34" s="16"/>
      <c r="F34" s="16"/>
      <c r="G34" s="39"/>
    </row>
    <row r="35" spans="2:7" x14ac:dyDescent="0.3">
      <c r="B35" s="39"/>
      <c r="C35" s="39"/>
      <c r="D35" s="15"/>
      <c r="E35" s="16"/>
      <c r="F35" s="16"/>
      <c r="G35" s="39"/>
    </row>
    <row r="36" spans="2:7" x14ac:dyDescent="0.3">
      <c r="D36" s="11"/>
    </row>
  </sheetData>
  <sheetProtection algorithmName="SHA-512" hashValue="7Dq6UJpbOlKZy8CACMn9AHKPFvPtM0CI5U3vF/ALmN6T99lnW1vGboaPkqtC6mnt8vSXmU3whx+9Gov7/Rcm2A==" saltValue="YUmis1BrDszrpbLi4TkMRw==" spinCount="100000" sheet="1" objects="1" scenarios="1"/>
  <mergeCells count="4">
    <mergeCell ref="B4:C4"/>
    <mergeCell ref="B1:G1"/>
    <mergeCell ref="B2:C2"/>
    <mergeCell ref="B3:C3"/>
  </mergeCells>
  <conditionalFormatting sqref="B5:G32">
    <cfRule type="expression" dxfId="23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58B77F4-D5A5-4CA3-9198-B501A9B3C0D4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DDC4-AF4A-4BC8-8895-99ACC5837555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EDATE(Februar!$B$3,1)</f>
        <v>44621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44621</v>
      </c>
      <c r="C5" s="37">
        <f>B5</f>
        <v>44621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44622</v>
      </c>
      <c r="C6" s="37">
        <f t="shared" ref="C6:C35" si="1">B6</f>
        <v>44622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44623</v>
      </c>
      <c r="C7" s="37">
        <f t="shared" si="1"/>
        <v>44623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44624</v>
      </c>
      <c r="C8" s="37">
        <f t="shared" si="1"/>
        <v>44624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44625</v>
      </c>
      <c r="C9" s="37">
        <f t="shared" si="1"/>
        <v>44625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44626</v>
      </c>
      <c r="C10" s="37">
        <f t="shared" si="1"/>
        <v>44626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44627</v>
      </c>
      <c r="C11" s="37">
        <f t="shared" si="1"/>
        <v>44627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44628</v>
      </c>
      <c r="C12" s="37">
        <f t="shared" si="1"/>
        <v>44628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44629</v>
      </c>
      <c r="C13" s="37">
        <f t="shared" si="1"/>
        <v>44629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44630</v>
      </c>
      <c r="C14" s="37">
        <f t="shared" si="1"/>
        <v>44630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44631</v>
      </c>
      <c r="C15" s="37">
        <f t="shared" si="1"/>
        <v>44631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44632</v>
      </c>
      <c r="C16" s="37">
        <f t="shared" si="1"/>
        <v>44632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44633</v>
      </c>
      <c r="C17" s="37">
        <f t="shared" si="1"/>
        <v>44633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44634</v>
      </c>
      <c r="C18" s="37">
        <f t="shared" si="1"/>
        <v>44634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44635</v>
      </c>
      <c r="C19" s="37">
        <f t="shared" si="1"/>
        <v>44635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44636</v>
      </c>
      <c r="C20" s="37">
        <f t="shared" si="1"/>
        <v>44636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44637</v>
      </c>
      <c r="C21" s="37">
        <f t="shared" si="1"/>
        <v>44637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44638</v>
      </c>
      <c r="C22" s="37">
        <f t="shared" si="1"/>
        <v>44638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44639</v>
      </c>
      <c r="C23" s="37">
        <f t="shared" si="1"/>
        <v>44639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44640</v>
      </c>
      <c r="C24" s="37">
        <f t="shared" si="1"/>
        <v>44640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44641</v>
      </c>
      <c r="C25" s="37">
        <f t="shared" si="1"/>
        <v>44641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44642</v>
      </c>
      <c r="C26" s="37">
        <f t="shared" si="1"/>
        <v>44642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44643</v>
      </c>
      <c r="C27" s="37">
        <f t="shared" si="1"/>
        <v>44643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44644</v>
      </c>
      <c r="C28" s="37">
        <f t="shared" si="1"/>
        <v>44644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44645</v>
      </c>
      <c r="C29" s="37">
        <f t="shared" si="1"/>
        <v>44645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44646</v>
      </c>
      <c r="C30" s="37">
        <f t="shared" si="1"/>
        <v>44646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44647</v>
      </c>
      <c r="C31" s="37">
        <f t="shared" si="1"/>
        <v>44647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44648</v>
      </c>
      <c r="C32" s="37">
        <f t="shared" si="1"/>
        <v>44648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44649</v>
      </c>
      <c r="C33" s="37">
        <f t="shared" si="1"/>
        <v>44649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44650</v>
      </c>
      <c r="C34" s="37">
        <f t="shared" si="1"/>
        <v>44650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44651</v>
      </c>
      <c r="C35" s="37">
        <f t="shared" si="1"/>
        <v>44651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QXqN4S/pzZN7TJN/ZJUe2/Pf0lRI5p+uSem8Iju0l5Kld9pfDcYf7qGowR2RRs3bNs/R4RO/aXP71w16AsUbwQ==" saltValue="Rx63baRMhxQsqsVgY7L8UQ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21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570B29-3885-4923-9129-9EB48411F30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8744-29E0-445D-89E3-C3E38E4A7C1C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EDATE(März!$B$3,1)</f>
        <v>44652</v>
      </c>
      <c r="C3" s="55"/>
      <c r="D3" s="17">
        <v>3.3333333333333335</v>
      </c>
      <c r="E3" s="35">
        <f>SUM(G5:G34)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44652</v>
      </c>
      <c r="C5" s="37">
        <f>B5</f>
        <v>44652</v>
      </c>
      <c r="D5" s="12"/>
      <c r="E5" s="13"/>
      <c r="F5" s="12"/>
      <c r="G5" s="34" t="str">
        <f t="shared" ref="G5:G34" si="0">IF(F5,IF(D5,IF(D5&gt;F5,F5+"24:00"-D5,F5-D5)-E5,""),"")</f>
        <v/>
      </c>
    </row>
    <row r="6" spans="2:10" ht="18.95" customHeight="1" x14ac:dyDescent="0.3">
      <c r="B6" s="38">
        <f>B5+1</f>
        <v>44653</v>
      </c>
      <c r="C6" s="37">
        <f t="shared" ref="C6:C34" si="1">B6</f>
        <v>44653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4" si="2">B6+1</f>
        <v>44654</v>
      </c>
      <c r="C7" s="37">
        <f t="shared" si="1"/>
        <v>44654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44655</v>
      </c>
      <c r="C8" s="37">
        <f t="shared" si="1"/>
        <v>44655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44656</v>
      </c>
      <c r="C9" s="37">
        <f t="shared" si="1"/>
        <v>44656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44657</v>
      </c>
      <c r="C10" s="37">
        <f t="shared" si="1"/>
        <v>44657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44658</v>
      </c>
      <c r="C11" s="37">
        <f t="shared" si="1"/>
        <v>44658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44659</v>
      </c>
      <c r="C12" s="37">
        <f t="shared" si="1"/>
        <v>44659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44660</v>
      </c>
      <c r="C13" s="37">
        <f t="shared" si="1"/>
        <v>44660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44661</v>
      </c>
      <c r="C14" s="37">
        <f t="shared" si="1"/>
        <v>44661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44662</v>
      </c>
      <c r="C15" s="37">
        <f t="shared" si="1"/>
        <v>44662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44663</v>
      </c>
      <c r="C16" s="37">
        <f t="shared" si="1"/>
        <v>44663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44664</v>
      </c>
      <c r="C17" s="37">
        <f t="shared" si="1"/>
        <v>44664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44665</v>
      </c>
      <c r="C18" s="37">
        <f t="shared" si="1"/>
        <v>44665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44666</v>
      </c>
      <c r="C19" s="37">
        <f t="shared" si="1"/>
        <v>44666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44667</v>
      </c>
      <c r="C20" s="37">
        <f t="shared" si="1"/>
        <v>44667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44668</v>
      </c>
      <c r="C21" s="37">
        <f t="shared" si="1"/>
        <v>44668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44669</v>
      </c>
      <c r="C22" s="37">
        <f t="shared" si="1"/>
        <v>44669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44670</v>
      </c>
      <c r="C23" s="37">
        <f t="shared" si="1"/>
        <v>44670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44671</v>
      </c>
      <c r="C24" s="37">
        <f t="shared" si="1"/>
        <v>44671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44672</v>
      </c>
      <c r="C25" s="37">
        <f t="shared" si="1"/>
        <v>44672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44673</v>
      </c>
      <c r="C26" s="37">
        <f t="shared" si="1"/>
        <v>44673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44674</v>
      </c>
      <c r="C27" s="37">
        <f t="shared" si="1"/>
        <v>44674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44675</v>
      </c>
      <c r="C28" s="37">
        <f t="shared" si="1"/>
        <v>44675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44676</v>
      </c>
      <c r="C29" s="37">
        <f t="shared" si="1"/>
        <v>44676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44677</v>
      </c>
      <c r="C30" s="37">
        <f t="shared" si="1"/>
        <v>44677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44678</v>
      </c>
      <c r="C31" s="37">
        <f t="shared" si="1"/>
        <v>44678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44679</v>
      </c>
      <c r="C32" s="37">
        <f t="shared" si="1"/>
        <v>44679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44680</v>
      </c>
      <c r="C33" s="37">
        <f t="shared" si="1"/>
        <v>44680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44681</v>
      </c>
      <c r="C34" s="37">
        <f t="shared" si="1"/>
        <v>44681</v>
      </c>
      <c r="D34" s="14"/>
      <c r="E34" s="14"/>
      <c r="F34" s="14"/>
      <c r="G34" s="34" t="str">
        <f t="shared" si="0"/>
        <v/>
      </c>
    </row>
    <row r="35" spans="2:7" x14ac:dyDescent="0.3">
      <c r="B35" s="39"/>
      <c r="C35" s="39"/>
      <c r="D35" s="15"/>
      <c r="E35" s="16"/>
      <c r="F35" s="16"/>
      <c r="G35" s="39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IZLh+LxgfRb3rOdihqV3XmcOn+oryFqHg6DypUPz+GjF9TwUerRXX0BK1pTcafwo1Svkk5CiPGD3dAeus4FWkg==" saltValue="lCWPFkX8k4IrbIXvljdKKQ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19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CB85-C894-40E1-8134-4FDF8214844D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E8CC-37BB-4373-9FF6-2E9C81F74A9A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EDATE(April!$B$3,1)</f>
        <v>44682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44682</v>
      </c>
      <c r="C5" s="37">
        <f>B5</f>
        <v>44682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44683</v>
      </c>
      <c r="C6" s="37">
        <f t="shared" ref="C6:C35" si="1">B6</f>
        <v>44683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44684</v>
      </c>
      <c r="C7" s="37">
        <f t="shared" si="1"/>
        <v>44684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44685</v>
      </c>
      <c r="C8" s="37">
        <f t="shared" si="1"/>
        <v>44685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44686</v>
      </c>
      <c r="C9" s="37">
        <f t="shared" si="1"/>
        <v>44686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44687</v>
      </c>
      <c r="C10" s="37">
        <f t="shared" si="1"/>
        <v>44687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44688</v>
      </c>
      <c r="C11" s="37">
        <f t="shared" si="1"/>
        <v>44688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44689</v>
      </c>
      <c r="C12" s="37">
        <f t="shared" si="1"/>
        <v>44689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44690</v>
      </c>
      <c r="C13" s="37">
        <f t="shared" si="1"/>
        <v>44690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44691</v>
      </c>
      <c r="C14" s="37">
        <f t="shared" si="1"/>
        <v>44691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44692</v>
      </c>
      <c r="C15" s="37">
        <f t="shared" si="1"/>
        <v>44692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44693</v>
      </c>
      <c r="C16" s="37">
        <f t="shared" si="1"/>
        <v>44693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44694</v>
      </c>
      <c r="C17" s="37">
        <f t="shared" si="1"/>
        <v>44694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44695</v>
      </c>
      <c r="C18" s="37">
        <f t="shared" si="1"/>
        <v>44695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44696</v>
      </c>
      <c r="C19" s="37">
        <f t="shared" si="1"/>
        <v>44696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44697</v>
      </c>
      <c r="C20" s="37">
        <f t="shared" si="1"/>
        <v>44697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44698</v>
      </c>
      <c r="C21" s="37">
        <f t="shared" si="1"/>
        <v>44698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44699</v>
      </c>
      <c r="C22" s="37">
        <f t="shared" si="1"/>
        <v>44699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44700</v>
      </c>
      <c r="C23" s="37">
        <f t="shared" si="1"/>
        <v>44700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44701</v>
      </c>
      <c r="C24" s="37">
        <f t="shared" si="1"/>
        <v>44701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44702</v>
      </c>
      <c r="C25" s="37">
        <f t="shared" si="1"/>
        <v>44702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44703</v>
      </c>
      <c r="C26" s="37">
        <f t="shared" si="1"/>
        <v>44703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44704</v>
      </c>
      <c r="C27" s="37">
        <f t="shared" si="1"/>
        <v>44704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44705</v>
      </c>
      <c r="C28" s="37">
        <f t="shared" si="1"/>
        <v>44705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44706</v>
      </c>
      <c r="C29" s="37">
        <f t="shared" si="1"/>
        <v>44706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44707</v>
      </c>
      <c r="C30" s="37">
        <f t="shared" si="1"/>
        <v>44707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44708</v>
      </c>
      <c r="C31" s="37">
        <f t="shared" si="1"/>
        <v>44708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44709</v>
      </c>
      <c r="C32" s="37">
        <f t="shared" si="1"/>
        <v>44709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44710</v>
      </c>
      <c r="C33" s="37">
        <f t="shared" si="1"/>
        <v>44710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44711</v>
      </c>
      <c r="C34" s="37">
        <f t="shared" si="1"/>
        <v>44711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44712</v>
      </c>
      <c r="C35" s="37">
        <f t="shared" si="1"/>
        <v>44712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IUdLmrGp+6F4rjN68u5oOWPL6f72uLteM96k32FLOhj9BpCftSZNEZWTYHOoaqMneDLWsWHkdnoa/7Ru3xTCsw==" saltValue="7BmSdGsqlSoRahL1OAVwY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7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C70CE4-7230-4BD5-9CA5-2DABAFC6DDC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7D91-5EE4-4FA4-9FA1-27383C5A03CF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EDATE(Mai!$B$3,1)</f>
        <v>44713</v>
      </c>
      <c r="C3" s="55"/>
      <c r="D3" s="17">
        <v>3.3333333333333335</v>
      </c>
      <c r="E3" s="35">
        <f>SUM(G5:G34)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44713</v>
      </c>
      <c r="C5" s="37">
        <f>B5</f>
        <v>44713</v>
      </c>
      <c r="D5" s="12"/>
      <c r="E5" s="13"/>
      <c r="F5" s="12"/>
      <c r="G5" s="34" t="str">
        <f t="shared" ref="G5:G34" si="0">IF(F5,IF(D5,IF(D5&gt;F5,F5+"24:00"-D5,F5-D5)-E5,""),"")</f>
        <v/>
      </c>
    </row>
    <row r="6" spans="2:10" ht="18.95" customHeight="1" x14ac:dyDescent="0.3">
      <c r="B6" s="38">
        <f>B5+1</f>
        <v>44714</v>
      </c>
      <c r="C6" s="37">
        <f t="shared" ref="C6:C34" si="1">B6</f>
        <v>44714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4" si="2">B6+1</f>
        <v>44715</v>
      </c>
      <c r="C7" s="37">
        <f t="shared" si="1"/>
        <v>44715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44716</v>
      </c>
      <c r="C8" s="37">
        <f t="shared" si="1"/>
        <v>44716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44717</v>
      </c>
      <c r="C9" s="37">
        <f t="shared" si="1"/>
        <v>44717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44718</v>
      </c>
      <c r="C10" s="37">
        <f t="shared" si="1"/>
        <v>44718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44719</v>
      </c>
      <c r="C11" s="37">
        <f t="shared" si="1"/>
        <v>44719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44720</v>
      </c>
      <c r="C12" s="37">
        <f t="shared" si="1"/>
        <v>44720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44721</v>
      </c>
      <c r="C13" s="37">
        <f t="shared" si="1"/>
        <v>44721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44722</v>
      </c>
      <c r="C14" s="37">
        <f t="shared" si="1"/>
        <v>44722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44723</v>
      </c>
      <c r="C15" s="37">
        <f t="shared" si="1"/>
        <v>44723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44724</v>
      </c>
      <c r="C16" s="37">
        <f t="shared" si="1"/>
        <v>44724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44725</v>
      </c>
      <c r="C17" s="37">
        <f t="shared" si="1"/>
        <v>44725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44726</v>
      </c>
      <c r="C18" s="37">
        <f t="shared" si="1"/>
        <v>44726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44727</v>
      </c>
      <c r="C19" s="37">
        <f t="shared" si="1"/>
        <v>44727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44728</v>
      </c>
      <c r="C20" s="37">
        <f t="shared" si="1"/>
        <v>44728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44729</v>
      </c>
      <c r="C21" s="37">
        <f t="shared" si="1"/>
        <v>44729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44730</v>
      </c>
      <c r="C22" s="37">
        <f t="shared" si="1"/>
        <v>44730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44731</v>
      </c>
      <c r="C23" s="37">
        <f t="shared" si="1"/>
        <v>44731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44732</v>
      </c>
      <c r="C24" s="37">
        <f t="shared" si="1"/>
        <v>44732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44733</v>
      </c>
      <c r="C25" s="37">
        <f t="shared" si="1"/>
        <v>44733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44734</v>
      </c>
      <c r="C26" s="37">
        <f t="shared" si="1"/>
        <v>44734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44735</v>
      </c>
      <c r="C27" s="37">
        <f t="shared" si="1"/>
        <v>44735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44736</v>
      </c>
      <c r="C28" s="37">
        <f t="shared" si="1"/>
        <v>44736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44737</v>
      </c>
      <c r="C29" s="37">
        <f t="shared" si="1"/>
        <v>44737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44738</v>
      </c>
      <c r="C30" s="37">
        <f t="shared" si="1"/>
        <v>44738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44739</v>
      </c>
      <c r="C31" s="37">
        <f t="shared" si="1"/>
        <v>44739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44740</v>
      </c>
      <c r="C32" s="37">
        <f t="shared" si="1"/>
        <v>44740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44741</v>
      </c>
      <c r="C33" s="37">
        <f t="shared" si="1"/>
        <v>44741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44742</v>
      </c>
      <c r="C34" s="37">
        <f t="shared" si="1"/>
        <v>44742</v>
      </c>
      <c r="D34" s="14"/>
      <c r="E34" s="14"/>
      <c r="F34" s="14"/>
      <c r="G34" s="34" t="str">
        <f t="shared" si="0"/>
        <v/>
      </c>
    </row>
    <row r="35" spans="2:7" x14ac:dyDescent="0.3">
      <c r="B35" s="39"/>
      <c r="C35" s="39"/>
      <c r="D35" s="15"/>
      <c r="E35" s="16"/>
      <c r="F35" s="16"/>
      <c r="G35" s="39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X/BNWeR0/0DOXaOr1QSZvJnWe6RINEI/93e/svU71SW1Pu0a7XUAyQA9t9jO36zJ+AvBg/6gHOV83BBpHrfAug==" saltValue="3oby/IFzHc0ob/oLxfV1ng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15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A1B473-9197-42AB-AEE7-964BC068AA3B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6B6A-5507-4356-9DE7-A44D94BA37B8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EDATE(Juni!$B$3,1)</f>
        <v>44743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44743</v>
      </c>
      <c r="C5" s="37">
        <f>B5</f>
        <v>44743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44744</v>
      </c>
      <c r="C6" s="37">
        <f t="shared" ref="C6:C35" si="1">B6</f>
        <v>44744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44745</v>
      </c>
      <c r="C7" s="37">
        <f t="shared" si="1"/>
        <v>44745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44746</v>
      </c>
      <c r="C8" s="37">
        <f t="shared" si="1"/>
        <v>44746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44747</v>
      </c>
      <c r="C9" s="37">
        <f t="shared" si="1"/>
        <v>44747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44748</v>
      </c>
      <c r="C10" s="37">
        <f t="shared" si="1"/>
        <v>44748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44749</v>
      </c>
      <c r="C11" s="37">
        <f t="shared" si="1"/>
        <v>44749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44750</v>
      </c>
      <c r="C12" s="37">
        <f t="shared" si="1"/>
        <v>44750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44751</v>
      </c>
      <c r="C13" s="37">
        <f t="shared" si="1"/>
        <v>44751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44752</v>
      </c>
      <c r="C14" s="37">
        <f t="shared" si="1"/>
        <v>44752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44753</v>
      </c>
      <c r="C15" s="37">
        <f t="shared" si="1"/>
        <v>44753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44754</v>
      </c>
      <c r="C16" s="37">
        <f t="shared" si="1"/>
        <v>44754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44755</v>
      </c>
      <c r="C17" s="37">
        <f t="shared" si="1"/>
        <v>44755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44756</v>
      </c>
      <c r="C18" s="37">
        <f t="shared" si="1"/>
        <v>44756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44757</v>
      </c>
      <c r="C19" s="37">
        <f t="shared" si="1"/>
        <v>44757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44758</v>
      </c>
      <c r="C20" s="37">
        <f t="shared" si="1"/>
        <v>44758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44759</v>
      </c>
      <c r="C21" s="37">
        <f t="shared" si="1"/>
        <v>44759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44760</v>
      </c>
      <c r="C22" s="37">
        <f t="shared" si="1"/>
        <v>44760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44761</v>
      </c>
      <c r="C23" s="37">
        <f t="shared" si="1"/>
        <v>44761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44762</v>
      </c>
      <c r="C24" s="37">
        <f t="shared" si="1"/>
        <v>44762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44763</v>
      </c>
      <c r="C25" s="37">
        <f t="shared" si="1"/>
        <v>44763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44764</v>
      </c>
      <c r="C26" s="37">
        <f t="shared" si="1"/>
        <v>44764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44765</v>
      </c>
      <c r="C27" s="37">
        <f t="shared" si="1"/>
        <v>44765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44766</v>
      </c>
      <c r="C28" s="37">
        <f t="shared" si="1"/>
        <v>44766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44767</v>
      </c>
      <c r="C29" s="37">
        <f t="shared" si="1"/>
        <v>44767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44768</v>
      </c>
      <c r="C30" s="37">
        <f t="shared" si="1"/>
        <v>44768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44769</v>
      </c>
      <c r="C31" s="37">
        <f t="shared" si="1"/>
        <v>44769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44770</v>
      </c>
      <c r="C32" s="37">
        <f t="shared" si="1"/>
        <v>44770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44771</v>
      </c>
      <c r="C33" s="37">
        <f t="shared" si="1"/>
        <v>44771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44772</v>
      </c>
      <c r="C34" s="37">
        <f t="shared" si="1"/>
        <v>44772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44773</v>
      </c>
      <c r="C35" s="37">
        <f t="shared" si="1"/>
        <v>44773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FBpt0kSw8lpWSOiT1gHiNwdwXt4+5GxuK0JQccvx6zOAwIeDZz8WWLLNK/uYz8akoap3wK9DngaqV0CELx/XPw==" saltValue="Upi3JBke7li8L29JGxPbPw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3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3B82D0C-CE5F-4948-B5CC-7B6E1321B748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9F6E-70BE-48E0-8539-04B5C11E4D1D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EDATE(Juli!$B$3,1)</f>
        <v>44774</v>
      </c>
      <c r="C3" s="55"/>
      <c r="D3" s="17">
        <v>3.3333333333333335</v>
      </c>
      <c r="E3" s="35">
        <f>SUM(G5:G35)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44774</v>
      </c>
      <c r="C5" s="37">
        <f>B5</f>
        <v>44774</v>
      </c>
      <c r="D5" s="12"/>
      <c r="E5" s="13"/>
      <c r="F5" s="12"/>
      <c r="G5" s="34" t="str">
        <f t="shared" ref="G5:G35" si="0">IF(F5,IF(D5,IF(D5&gt;F5,F5+"24:00"-D5,F5-D5)-E5,""),"")</f>
        <v/>
      </c>
    </row>
    <row r="6" spans="2:10" ht="18.95" customHeight="1" x14ac:dyDescent="0.3">
      <c r="B6" s="38">
        <f>B5+1</f>
        <v>44775</v>
      </c>
      <c r="C6" s="37">
        <f t="shared" ref="C6:C35" si="1">B6</f>
        <v>44775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5" si="2">B6+1</f>
        <v>44776</v>
      </c>
      <c r="C7" s="37">
        <f t="shared" si="1"/>
        <v>44776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44777</v>
      </c>
      <c r="C8" s="37">
        <f t="shared" si="1"/>
        <v>44777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44778</v>
      </c>
      <c r="C9" s="37">
        <f t="shared" si="1"/>
        <v>44778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44779</v>
      </c>
      <c r="C10" s="37">
        <f t="shared" si="1"/>
        <v>44779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44780</v>
      </c>
      <c r="C11" s="37">
        <f t="shared" si="1"/>
        <v>44780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44781</v>
      </c>
      <c r="C12" s="37">
        <f t="shared" si="1"/>
        <v>44781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44782</v>
      </c>
      <c r="C13" s="37">
        <f t="shared" si="1"/>
        <v>44782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44783</v>
      </c>
      <c r="C14" s="37">
        <f t="shared" si="1"/>
        <v>44783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44784</v>
      </c>
      <c r="C15" s="37">
        <f t="shared" si="1"/>
        <v>44784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44785</v>
      </c>
      <c r="C16" s="37">
        <f t="shared" si="1"/>
        <v>44785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44786</v>
      </c>
      <c r="C17" s="37">
        <f t="shared" si="1"/>
        <v>44786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44787</v>
      </c>
      <c r="C18" s="37">
        <f t="shared" si="1"/>
        <v>44787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44788</v>
      </c>
      <c r="C19" s="37">
        <f t="shared" si="1"/>
        <v>44788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44789</v>
      </c>
      <c r="C20" s="37">
        <f t="shared" si="1"/>
        <v>44789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44790</v>
      </c>
      <c r="C21" s="37">
        <f t="shared" si="1"/>
        <v>44790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44791</v>
      </c>
      <c r="C22" s="37">
        <f t="shared" si="1"/>
        <v>44791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44792</v>
      </c>
      <c r="C23" s="37">
        <f t="shared" si="1"/>
        <v>44792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44793</v>
      </c>
      <c r="C24" s="37">
        <f t="shared" si="1"/>
        <v>44793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44794</v>
      </c>
      <c r="C25" s="37">
        <f t="shared" si="1"/>
        <v>44794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44795</v>
      </c>
      <c r="C26" s="37">
        <f t="shared" si="1"/>
        <v>44795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44796</v>
      </c>
      <c r="C27" s="37">
        <f t="shared" si="1"/>
        <v>44796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44797</v>
      </c>
      <c r="C28" s="37">
        <f t="shared" si="1"/>
        <v>44797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44798</v>
      </c>
      <c r="C29" s="37">
        <f t="shared" si="1"/>
        <v>44798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44799</v>
      </c>
      <c r="C30" s="37">
        <f t="shared" si="1"/>
        <v>44799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44800</v>
      </c>
      <c r="C31" s="37">
        <f t="shared" si="1"/>
        <v>44800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44801</v>
      </c>
      <c r="C32" s="37">
        <f t="shared" si="1"/>
        <v>44801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44802</v>
      </c>
      <c r="C33" s="37">
        <f t="shared" si="1"/>
        <v>44802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44803</v>
      </c>
      <c r="C34" s="37">
        <f t="shared" si="1"/>
        <v>44803</v>
      </c>
      <c r="D34" s="14"/>
      <c r="E34" s="14"/>
      <c r="F34" s="14"/>
      <c r="G34" s="34" t="str">
        <f t="shared" si="0"/>
        <v/>
      </c>
    </row>
    <row r="35" spans="2:7" ht="18.95" customHeight="1" x14ac:dyDescent="0.3">
      <c r="B35" s="38">
        <f t="shared" si="2"/>
        <v>44804</v>
      </c>
      <c r="C35" s="37">
        <f t="shared" si="1"/>
        <v>44804</v>
      </c>
      <c r="D35" s="14"/>
      <c r="E35" s="14"/>
      <c r="F35" s="14"/>
      <c r="G35" s="34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v6BOVW5HFKqOauTn8PNEg4rFwxm+qwsyZIwsXLnQi3QfSMDdd4VK/Jsmw7RxSQ4KY/STELhVE3Sz7u9TX/7YWg==" saltValue="7dIOedcMVIMXOweswE2SE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1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BCC7175-FBF0-41DE-8816-7269E427A9B8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5D6E-5524-463A-823D-AAAEEE9FF568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9" t="s">
        <v>0</v>
      </c>
      <c r="C1" s="49"/>
      <c r="D1" s="49"/>
      <c r="E1" s="49"/>
      <c r="F1" s="49"/>
      <c r="G1" s="49"/>
      <c r="H1" s="30"/>
      <c r="I1" s="30"/>
    </row>
    <row r="2" spans="2:10" ht="36" customHeight="1" thickTop="1" thickBot="1" x14ac:dyDescent="0.35">
      <c r="B2" s="52" t="s">
        <v>5</v>
      </c>
      <c r="C2" s="53"/>
      <c r="D2" s="43" t="s">
        <v>46</v>
      </c>
      <c r="E2" s="44" t="s">
        <v>6</v>
      </c>
      <c r="F2" s="45" t="s">
        <v>7</v>
      </c>
      <c r="G2" s="46" t="s">
        <v>1</v>
      </c>
    </row>
    <row r="3" spans="2:10" s="10" customFormat="1" ht="21.75" customHeight="1" thickTop="1" x14ac:dyDescent="0.25">
      <c r="B3" s="54">
        <f>EDATE(August!$B$3,1)</f>
        <v>44805</v>
      </c>
      <c r="C3" s="55"/>
      <c r="D3" s="17">
        <v>3.3333333333333335</v>
      </c>
      <c r="E3" s="35">
        <f>SUM(G5:G34)</f>
        <v>0</v>
      </c>
      <c r="F3" s="35">
        <f>IFERROR(IF(E3&lt;=D3,E3,D3),"")</f>
        <v>0</v>
      </c>
      <c r="G3" s="35">
        <f>IFERROR(E3-F3, "")</f>
        <v>0</v>
      </c>
      <c r="H3" s="31"/>
      <c r="I3" s="31"/>
    </row>
    <row r="4" spans="2:10" ht="19.5" customHeight="1" x14ac:dyDescent="0.3">
      <c r="B4" s="50" t="s">
        <v>2</v>
      </c>
      <c r="C4" s="51"/>
      <c r="D4" s="47" t="s">
        <v>8</v>
      </c>
      <c r="E4" s="47" t="s">
        <v>3</v>
      </c>
      <c r="F4" s="47" t="s">
        <v>9</v>
      </c>
      <c r="G4" s="48" t="s">
        <v>4</v>
      </c>
      <c r="H4" s="32"/>
      <c r="J4" s="33"/>
    </row>
    <row r="5" spans="2:10" ht="18.95" customHeight="1" x14ac:dyDescent="0.3">
      <c r="B5" s="36">
        <f>B3</f>
        <v>44805</v>
      </c>
      <c r="C5" s="37">
        <f>B5</f>
        <v>44805</v>
      </c>
      <c r="D5" s="12"/>
      <c r="E5" s="13"/>
      <c r="F5" s="12"/>
      <c r="G5" s="34" t="str">
        <f t="shared" ref="G5:G34" si="0">IF(F5,IF(D5,IF(D5&gt;F5,F5+"24:00"-D5,F5-D5)-E5,""),"")</f>
        <v/>
      </c>
    </row>
    <row r="6" spans="2:10" ht="18.95" customHeight="1" x14ac:dyDescent="0.3">
      <c r="B6" s="38">
        <f>B5+1</f>
        <v>44806</v>
      </c>
      <c r="C6" s="37">
        <f t="shared" ref="C6:C34" si="1">B6</f>
        <v>44806</v>
      </c>
      <c r="D6" s="14"/>
      <c r="E6" s="14"/>
      <c r="F6" s="14"/>
      <c r="G6" s="34" t="str">
        <f t="shared" si="0"/>
        <v/>
      </c>
    </row>
    <row r="7" spans="2:10" ht="18.95" customHeight="1" x14ac:dyDescent="0.3">
      <c r="B7" s="38">
        <f t="shared" ref="B7:B34" si="2">B6+1</f>
        <v>44807</v>
      </c>
      <c r="C7" s="37">
        <f t="shared" si="1"/>
        <v>44807</v>
      </c>
      <c r="D7" s="14"/>
      <c r="E7" s="14"/>
      <c r="F7" s="14"/>
      <c r="G7" s="34" t="str">
        <f t="shared" si="0"/>
        <v/>
      </c>
    </row>
    <row r="8" spans="2:10" ht="18.95" customHeight="1" x14ac:dyDescent="0.3">
      <c r="B8" s="38">
        <f t="shared" si="2"/>
        <v>44808</v>
      </c>
      <c r="C8" s="37">
        <f t="shared" si="1"/>
        <v>44808</v>
      </c>
      <c r="D8" s="14"/>
      <c r="E8" s="14"/>
      <c r="F8" s="14"/>
      <c r="G8" s="34" t="str">
        <f t="shared" si="0"/>
        <v/>
      </c>
    </row>
    <row r="9" spans="2:10" ht="18.95" customHeight="1" x14ac:dyDescent="0.3">
      <c r="B9" s="38">
        <f t="shared" si="2"/>
        <v>44809</v>
      </c>
      <c r="C9" s="37">
        <f t="shared" si="1"/>
        <v>44809</v>
      </c>
      <c r="D9" s="14"/>
      <c r="E9" s="14"/>
      <c r="F9" s="14"/>
      <c r="G9" s="34" t="str">
        <f t="shared" si="0"/>
        <v/>
      </c>
    </row>
    <row r="10" spans="2:10" ht="18.95" customHeight="1" x14ac:dyDescent="0.3">
      <c r="B10" s="38">
        <f t="shared" si="2"/>
        <v>44810</v>
      </c>
      <c r="C10" s="37">
        <f t="shared" si="1"/>
        <v>44810</v>
      </c>
      <c r="D10" s="14"/>
      <c r="E10" s="14"/>
      <c r="F10" s="14"/>
      <c r="G10" s="34" t="str">
        <f t="shared" si="0"/>
        <v/>
      </c>
    </row>
    <row r="11" spans="2:10" ht="18.95" customHeight="1" x14ac:dyDescent="0.3">
      <c r="B11" s="38">
        <f t="shared" si="2"/>
        <v>44811</v>
      </c>
      <c r="C11" s="37">
        <f t="shared" si="1"/>
        <v>44811</v>
      </c>
      <c r="D11" s="14"/>
      <c r="E11" s="14"/>
      <c r="F11" s="14"/>
      <c r="G11" s="34" t="str">
        <f t="shared" si="0"/>
        <v/>
      </c>
    </row>
    <row r="12" spans="2:10" ht="18.95" customHeight="1" x14ac:dyDescent="0.3">
      <c r="B12" s="38">
        <f t="shared" si="2"/>
        <v>44812</v>
      </c>
      <c r="C12" s="37">
        <f t="shared" si="1"/>
        <v>44812</v>
      </c>
      <c r="D12" s="14"/>
      <c r="E12" s="14"/>
      <c r="F12" s="14"/>
      <c r="G12" s="34" t="str">
        <f t="shared" si="0"/>
        <v/>
      </c>
    </row>
    <row r="13" spans="2:10" ht="18.95" customHeight="1" x14ac:dyDescent="0.3">
      <c r="B13" s="38">
        <f t="shared" si="2"/>
        <v>44813</v>
      </c>
      <c r="C13" s="37">
        <f t="shared" si="1"/>
        <v>44813</v>
      </c>
      <c r="D13" s="14"/>
      <c r="E13" s="14"/>
      <c r="F13" s="14"/>
      <c r="G13" s="34" t="str">
        <f t="shared" si="0"/>
        <v/>
      </c>
    </row>
    <row r="14" spans="2:10" ht="18.95" customHeight="1" x14ac:dyDescent="0.3">
      <c r="B14" s="38">
        <f t="shared" si="2"/>
        <v>44814</v>
      </c>
      <c r="C14" s="37">
        <f t="shared" si="1"/>
        <v>44814</v>
      </c>
      <c r="D14" s="14"/>
      <c r="E14" s="14"/>
      <c r="F14" s="14"/>
      <c r="G14" s="34" t="str">
        <f t="shared" si="0"/>
        <v/>
      </c>
    </row>
    <row r="15" spans="2:10" ht="18.95" customHeight="1" x14ac:dyDescent="0.3">
      <c r="B15" s="38">
        <f t="shared" si="2"/>
        <v>44815</v>
      </c>
      <c r="C15" s="37">
        <f t="shared" si="1"/>
        <v>44815</v>
      </c>
      <c r="D15" s="14"/>
      <c r="E15" s="14"/>
      <c r="F15" s="14"/>
      <c r="G15" s="34" t="str">
        <f t="shared" si="0"/>
        <v/>
      </c>
    </row>
    <row r="16" spans="2:10" ht="18.95" customHeight="1" x14ac:dyDescent="0.3">
      <c r="B16" s="38">
        <f t="shared" si="2"/>
        <v>44816</v>
      </c>
      <c r="C16" s="37">
        <f t="shared" si="1"/>
        <v>44816</v>
      </c>
      <c r="D16" s="14"/>
      <c r="E16" s="14"/>
      <c r="F16" s="14"/>
      <c r="G16" s="34" t="str">
        <f t="shared" si="0"/>
        <v/>
      </c>
    </row>
    <row r="17" spans="2:7" ht="18.95" customHeight="1" x14ac:dyDescent="0.3">
      <c r="B17" s="38">
        <f t="shared" si="2"/>
        <v>44817</v>
      </c>
      <c r="C17" s="37">
        <f t="shared" si="1"/>
        <v>44817</v>
      </c>
      <c r="D17" s="14"/>
      <c r="E17" s="14"/>
      <c r="F17" s="14"/>
      <c r="G17" s="34" t="str">
        <f t="shared" si="0"/>
        <v/>
      </c>
    </row>
    <row r="18" spans="2:7" ht="18.95" customHeight="1" x14ac:dyDescent="0.3">
      <c r="B18" s="38">
        <f t="shared" si="2"/>
        <v>44818</v>
      </c>
      <c r="C18" s="37">
        <f t="shared" si="1"/>
        <v>44818</v>
      </c>
      <c r="D18" s="14"/>
      <c r="E18" s="14"/>
      <c r="F18" s="14"/>
      <c r="G18" s="34" t="str">
        <f t="shared" si="0"/>
        <v/>
      </c>
    </row>
    <row r="19" spans="2:7" ht="18.95" customHeight="1" x14ac:dyDescent="0.3">
      <c r="B19" s="38">
        <f t="shared" si="2"/>
        <v>44819</v>
      </c>
      <c r="C19" s="37">
        <f t="shared" si="1"/>
        <v>44819</v>
      </c>
      <c r="D19" s="14"/>
      <c r="E19" s="14"/>
      <c r="F19" s="14"/>
      <c r="G19" s="34" t="str">
        <f t="shared" si="0"/>
        <v/>
      </c>
    </row>
    <row r="20" spans="2:7" ht="18.95" customHeight="1" x14ac:dyDescent="0.3">
      <c r="B20" s="38">
        <f t="shared" si="2"/>
        <v>44820</v>
      </c>
      <c r="C20" s="37">
        <f t="shared" si="1"/>
        <v>44820</v>
      </c>
      <c r="D20" s="14"/>
      <c r="E20" s="14"/>
      <c r="F20" s="14"/>
      <c r="G20" s="34" t="str">
        <f t="shared" si="0"/>
        <v/>
      </c>
    </row>
    <row r="21" spans="2:7" ht="18.95" customHeight="1" x14ac:dyDescent="0.3">
      <c r="B21" s="38">
        <f t="shared" si="2"/>
        <v>44821</v>
      </c>
      <c r="C21" s="37">
        <f t="shared" si="1"/>
        <v>44821</v>
      </c>
      <c r="D21" s="14"/>
      <c r="E21" s="14"/>
      <c r="F21" s="14"/>
      <c r="G21" s="34" t="str">
        <f t="shared" si="0"/>
        <v/>
      </c>
    </row>
    <row r="22" spans="2:7" ht="18.95" customHeight="1" x14ac:dyDescent="0.3">
      <c r="B22" s="38">
        <f t="shared" si="2"/>
        <v>44822</v>
      </c>
      <c r="C22" s="37">
        <f t="shared" si="1"/>
        <v>44822</v>
      </c>
      <c r="D22" s="14"/>
      <c r="E22" s="14"/>
      <c r="F22" s="14"/>
      <c r="G22" s="34" t="str">
        <f t="shared" si="0"/>
        <v/>
      </c>
    </row>
    <row r="23" spans="2:7" ht="18.95" customHeight="1" x14ac:dyDescent="0.3">
      <c r="B23" s="38">
        <f t="shared" si="2"/>
        <v>44823</v>
      </c>
      <c r="C23" s="37">
        <f t="shared" si="1"/>
        <v>44823</v>
      </c>
      <c r="D23" s="14"/>
      <c r="E23" s="14"/>
      <c r="F23" s="14"/>
      <c r="G23" s="34" t="str">
        <f t="shared" si="0"/>
        <v/>
      </c>
    </row>
    <row r="24" spans="2:7" ht="18.95" customHeight="1" x14ac:dyDescent="0.3">
      <c r="B24" s="38">
        <f t="shared" si="2"/>
        <v>44824</v>
      </c>
      <c r="C24" s="37">
        <f t="shared" si="1"/>
        <v>44824</v>
      </c>
      <c r="D24" s="14"/>
      <c r="E24" s="14"/>
      <c r="F24" s="14"/>
      <c r="G24" s="34" t="str">
        <f t="shared" si="0"/>
        <v/>
      </c>
    </row>
    <row r="25" spans="2:7" ht="18.95" customHeight="1" x14ac:dyDescent="0.3">
      <c r="B25" s="38">
        <f t="shared" si="2"/>
        <v>44825</v>
      </c>
      <c r="C25" s="37">
        <f t="shared" si="1"/>
        <v>44825</v>
      </c>
      <c r="D25" s="14"/>
      <c r="E25" s="14"/>
      <c r="F25" s="14"/>
      <c r="G25" s="34" t="str">
        <f t="shared" si="0"/>
        <v/>
      </c>
    </row>
    <row r="26" spans="2:7" ht="18.95" customHeight="1" x14ac:dyDescent="0.3">
      <c r="B26" s="38">
        <f t="shared" si="2"/>
        <v>44826</v>
      </c>
      <c r="C26" s="37">
        <f t="shared" si="1"/>
        <v>44826</v>
      </c>
      <c r="D26" s="14"/>
      <c r="E26" s="14"/>
      <c r="F26" s="14"/>
      <c r="G26" s="34" t="str">
        <f t="shared" si="0"/>
        <v/>
      </c>
    </row>
    <row r="27" spans="2:7" ht="18.95" customHeight="1" x14ac:dyDescent="0.3">
      <c r="B27" s="38">
        <f t="shared" si="2"/>
        <v>44827</v>
      </c>
      <c r="C27" s="37">
        <f t="shared" si="1"/>
        <v>44827</v>
      </c>
      <c r="D27" s="14"/>
      <c r="E27" s="14"/>
      <c r="F27" s="14"/>
      <c r="G27" s="34" t="str">
        <f t="shared" si="0"/>
        <v/>
      </c>
    </row>
    <row r="28" spans="2:7" ht="18.95" customHeight="1" x14ac:dyDescent="0.3">
      <c r="B28" s="38">
        <f t="shared" si="2"/>
        <v>44828</v>
      </c>
      <c r="C28" s="37">
        <f t="shared" si="1"/>
        <v>44828</v>
      </c>
      <c r="D28" s="14"/>
      <c r="E28" s="14"/>
      <c r="F28" s="14"/>
      <c r="G28" s="34" t="str">
        <f t="shared" si="0"/>
        <v/>
      </c>
    </row>
    <row r="29" spans="2:7" ht="18.95" customHeight="1" x14ac:dyDescent="0.3">
      <c r="B29" s="38">
        <f t="shared" si="2"/>
        <v>44829</v>
      </c>
      <c r="C29" s="37">
        <f t="shared" si="1"/>
        <v>44829</v>
      </c>
      <c r="D29" s="14"/>
      <c r="E29" s="14"/>
      <c r="F29" s="14"/>
      <c r="G29" s="34" t="str">
        <f t="shared" si="0"/>
        <v/>
      </c>
    </row>
    <row r="30" spans="2:7" ht="18.95" customHeight="1" x14ac:dyDescent="0.3">
      <c r="B30" s="38">
        <f t="shared" si="2"/>
        <v>44830</v>
      </c>
      <c r="C30" s="37">
        <f t="shared" si="1"/>
        <v>44830</v>
      </c>
      <c r="D30" s="14"/>
      <c r="E30" s="14"/>
      <c r="F30" s="14"/>
      <c r="G30" s="34" t="str">
        <f t="shared" si="0"/>
        <v/>
      </c>
    </row>
    <row r="31" spans="2:7" ht="18.95" customHeight="1" x14ac:dyDescent="0.3">
      <c r="B31" s="38">
        <f t="shared" si="2"/>
        <v>44831</v>
      </c>
      <c r="C31" s="37">
        <f t="shared" si="1"/>
        <v>44831</v>
      </c>
      <c r="D31" s="14"/>
      <c r="E31" s="14"/>
      <c r="F31" s="14"/>
      <c r="G31" s="34" t="str">
        <f t="shared" si="0"/>
        <v/>
      </c>
    </row>
    <row r="32" spans="2:7" ht="18.95" customHeight="1" x14ac:dyDescent="0.3">
      <c r="B32" s="38">
        <f t="shared" si="2"/>
        <v>44832</v>
      </c>
      <c r="C32" s="37">
        <f t="shared" si="1"/>
        <v>44832</v>
      </c>
      <c r="D32" s="14"/>
      <c r="E32" s="14"/>
      <c r="F32" s="14"/>
      <c r="G32" s="34" t="str">
        <f t="shared" si="0"/>
        <v/>
      </c>
    </row>
    <row r="33" spans="2:7" ht="18.95" customHeight="1" x14ac:dyDescent="0.3">
      <c r="B33" s="38">
        <f t="shared" si="2"/>
        <v>44833</v>
      </c>
      <c r="C33" s="37">
        <f t="shared" si="1"/>
        <v>44833</v>
      </c>
      <c r="D33" s="14"/>
      <c r="E33" s="14"/>
      <c r="F33" s="14"/>
      <c r="G33" s="34" t="str">
        <f t="shared" si="0"/>
        <v/>
      </c>
    </row>
    <row r="34" spans="2:7" ht="18.95" customHeight="1" x14ac:dyDescent="0.3">
      <c r="B34" s="38">
        <f t="shared" si="2"/>
        <v>44834</v>
      </c>
      <c r="C34" s="37">
        <f t="shared" si="1"/>
        <v>44834</v>
      </c>
      <c r="D34" s="14"/>
      <c r="E34" s="14"/>
      <c r="F34" s="14"/>
      <c r="G34" s="34" t="str">
        <f t="shared" si="0"/>
        <v/>
      </c>
    </row>
    <row r="35" spans="2:7" x14ac:dyDescent="0.3">
      <c r="B35" s="39"/>
      <c r="C35" s="39"/>
      <c r="D35" s="15"/>
      <c r="E35" s="16"/>
      <c r="F35" s="16"/>
      <c r="G35" s="39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Iec4Q/txRcTS3vopMR7bZnQRpxNMWnfmgs4B3Q58wcSl+H7XWyRtmcgRudK8ioKrlUqTvfhXLN1EOqYzWlvWSA==" saltValue="FdO6mDUhvFeuE7JkPqQCjw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9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ED084FE-C223-42DA-B953-F28AF38ACDD9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Feiertage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memic</cp:lastModifiedBy>
  <cp:lastPrinted>2021-11-24T10:43:41Z</cp:lastPrinted>
  <dcterms:created xsi:type="dcterms:W3CDTF">2021-04-22T20:15:28Z</dcterms:created>
  <dcterms:modified xsi:type="dcterms:W3CDTF">2021-12-03T22:03:51Z</dcterms:modified>
</cp:coreProperties>
</file>