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ejla.memic\Dropbox\OFFICE-LERNEN\Kalendervorlagen\Excel Kalendervorlagen\NEU 2024\"/>
    </mc:Choice>
  </mc:AlternateContent>
  <xr:revisionPtr revIDLastSave="0" documentId="13_ncr:1_{3D523799-CD50-41DD-BA73-CF4A225622FF}" xr6:coauthVersionLast="47" xr6:coauthVersionMax="47" xr10:uidLastSave="{00000000-0000-0000-0000-000000000000}"/>
  <workbookProtection workbookAlgorithmName="SHA-512" workbookHashValue="+tfDGFRjB3PDzSxlNQmpv6YCIw06E3T22dlLb/WGquFKpQ0/+XomEVeVB4+ZkT601ZUcdsMSFyL5AFn4NmGnVA==" workbookSaltValue="mtUakD7e0cfLFuOQ51bIcA==" workbookSpinCount="100000" lockStructure="1"/>
  <bookViews>
    <workbookView xWindow="30612" yWindow="-108" windowWidth="30936" windowHeight="16776" xr2:uid="{72C053DB-0B83-404B-B9A4-37C791CDC5B0}"/>
  </bookViews>
  <sheets>
    <sheet name="KALENDER" sheetId="1" r:id="rId1"/>
    <sheet name="Feiertage" sheetId="3" state="hidden" r:id="rId2"/>
    <sheet name="Tabelle2" sheetId="2" state="hidden" r:id="rId3"/>
  </sheets>
  <externalReferences>
    <externalReference r:id="rId4"/>
  </externalReferences>
  <definedNames>
    <definedName name="_xlnm._FilterDatabase" localSheetId="1" hidden="1">Feiertage!$I$3:$I$44</definedName>
    <definedName name="Abwesenheit">'[1]Abwesenheitsgründe &amp; Schichten'!$F$2:$F$19</definedName>
    <definedName name="Abwesenheiten">[1]!Tabelle6[#All]</definedName>
    <definedName name="_xlnm.Print_Area" localSheetId="1">Tabelle1[[#All],[Datum]:[Land]]</definedName>
    <definedName name="_xlnm.Print_Area" localSheetId="0">KALENDER!$B$1:$AD$74</definedName>
    <definedName name="Startdatum">[1]!Tabelle2[[#All],[Startdatum]]</definedName>
    <definedName name="UrlaubHalb">'[1]Abwesenheitsgründe &amp; Schichten'!$F$9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0" i="1" l="1"/>
  <c r="AB40" i="1" s="1"/>
  <c r="AC40" i="1" s="1"/>
  <c r="V40" i="1"/>
  <c r="W40" i="1" s="1"/>
  <c r="X40" i="1" s="1"/>
  <c r="Q40" i="1"/>
  <c r="R40" i="1" s="1"/>
  <c r="L40" i="1"/>
  <c r="M40" i="1" s="1"/>
  <c r="N40" i="1" s="1"/>
  <c r="G40" i="1"/>
  <c r="H40" i="1" s="1"/>
  <c r="I40" i="1" s="1"/>
  <c r="B40" i="1"/>
  <c r="C40" i="1" s="1"/>
  <c r="G3" i="1"/>
  <c r="H3" i="1" s="1"/>
  <c r="I3" i="1" s="1"/>
  <c r="AA3" i="1"/>
  <c r="AB3" i="1" s="1"/>
  <c r="V3" i="1"/>
  <c r="W3" i="1" s="1"/>
  <c r="Q3" i="1"/>
  <c r="R3" i="1" s="1"/>
  <c r="L3" i="1"/>
  <c r="M3" i="1" s="1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I44" i="3" s="1"/>
  <c r="A44" i="3"/>
  <c r="C43" i="3"/>
  <c r="B43" i="3"/>
  <c r="I43" i="3" s="1"/>
  <c r="A43" i="3"/>
  <c r="C42" i="3"/>
  <c r="B42" i="3"/>
  <c r="I42" i="3" s="1"/>
  <c r="A42" i="3"/>
  <c r="C41" i="3"/>
  <c r="B41" i="3"/>
  <c r="I41" i="3" s="1"/>
  <c r="A41" i="3"/>
  <c r="C40" i="3"/>
  <c r="B40" i="3"/>
  <c r="I40" i="3" s="1"/>
  <c r="A40" i="3"/>
  <c r="C39" i="3"/>
  <c r="B39" i="3"/>
  <c r="I39" i="3" s="1"/>
  <c r="A39" i="3"/>
  <c r="C38" i="3"/>
  <c r="B38" i="3"/>
  <c r="I38" i="3" s="1"/>
  <c r="A38" i="3"/>
  <c r="C37" i="3"/>
  <c r="B37" i="3"/>
  <c r="I37" i="3" s="1"/>
  <c r="A37" i="3"/>
  <c r="A36" i="3"/>
  <c r="B36" i="3" s="1"/>
  <c r="I36" i="3" s="1"/>
  <c r="C35" i="3"/>
  <c r="A35" i="3"/>
  <c r="B35" i="3" s="1"/>
  <c r="I35" i="3" s="1"/>
  <c r="C34" i="3"/>
  <c r="B34" i="3"/>
  <c r="I34" i="3" s="1"/>
  <c r="A34" i="3"/>
  <c r="C33" i="3"/>
  <c r="B33" i="3"/>
  <c r="I33" i="3" s="1"/>
  <c r="A33" i="3"/>
  <c r="C32" i="3"/>
  <c r="B32" i="3"/>
  <c r="I32" i="3" s="1"/>
  <c r="A32" i="3"/>
  <c r="C31" i="3"/>
  <c r="A31" i="3"/>
  <c r="B31" i="3" s="1"/>
  <c r="I31" i="3" s="1"/>
  <c r="A30" i="3"/>
  <c r="B30" i="3" s="1"/>
  <c r="I30" i="3" s="1"/>
  <c r="C29" i="3"/>
  <c r="A29" i="3"/>
  <c r="B29" i="3" s="1"/>
  <c r="I29" i="3" s="1"/>
  <c r="C28" i="3"/>
  <c r="B28" i="3"/>
  <c r="I28" i="3" s="1"/>
  <c r="A28" i="3"/>
  <c r="C27" i="3"/>
  <c r="B27" i="3"/>
  <c r="I27" i="3" s="1"/>
  <c r="A27" i="3"/>
  <c r="C26" i="3"/>
  <c r="B26" i="3"/>
  <c r="I26" i="3" s="1"/>
  <c r="A26" i="3"/>
  <c r="C25" i="3"/>
  <c r="B25" i="3"/>
  <c r="I25" i="3" s="1"/>
  <c r="A25" i="3"/>
  <c r="C24" i="3"/>
  <c r="B24" i="3"/>
  <c r="I24" i="3" s="1"/>
  <c r="A24" i="3"/>
  <c r="C23" i="3"/>
  <c r="B23" i="3"/>
  <c r="I23" i="3" s="1"/>
  <c r="A23" i="3"/>
  <c r="C22" i="3"/>
  <c r="B22" i="3"/>
  <c r="I22" i="3" s="1"/>
  <c r="A22" i="3"/>
  <c r="C21" i="3"/>
  <c r="B21" i="3"/>
  <c r="I21" i="3" s="1"/>
  <c r="A21" i="3"/>
  <c r="C20" i="3"/>
  <c r="B20" i="3"/>
  <c r="I20" i="3" s="1"/>
  <c r="A20" i="3"/>
  <c r="C19" i="3"/>
  <c r="B19" i="3"/>
  <c r="I19" i="3" s="1"/>
  <c r="A19" i="3"/>
  <c r="C18" i="3"/>
  <c r="B18" i="3"/>
  <c r="I18" i="3" s="1"/>
  <c r="A18" i="3"/>
  <c r="C17" i="3"/>
  <c r="B17" i="3"/>
  <c r="I17" i="3" s="1"/>
  <c r="A17" i="3"/>
  <c r="A16" i="3"/>
  <c r="B16" i="3" s="1"/>
  <c r="I16" i="3" s="1"/>
  <c r="C15" i="3"/>
  <c r="A15" i="3"/>
  <c r="B15" i="3" s="1"/>
  <c r="I15" i="3" s="1"/>
  <c r="A14" i="3"/>
  <c r="B14" i="3" s="1"/>
  <c r="I14" i="3" s="1"/>
  <c r="C13" i="3"/>
  <c r="B13" i="3"/>
  <c r="I13" i="3" s="1"/>
  <c r="A13" i="3"/>
  <c r="A12" i="3"/>
  <c r="B12" i="3" s="1"/>
  <c r="I12" i="3" s="1"/>
  <c r="C11" i="3"/>
  <c r="B11" i="3"/>
  <c r="I11" i="3" s="1"/>
  <c r="A11" i="3"/>
  <c r="C10" i="3"/>
  <c r="B10" i="3"/>
  <c r="I10" i="3" s="1"/>
  <c r="A10" i="3"/>
  <c r="C9" i="3"/>
  <c r="A9" i="3"/>
  <c r="B9" i="3" s="1"/>
  <c r="I9" i="3" s="1"/>
  <c r="A8" i="3"/>
  <c r="B8" i="3" s="1"/>
  <c r="I8" i="3" s="1"/>
  <c r="C7" i="3"/>
  <c r="A7" i="3"/>
  <c r="B7" i="3" s="1"/>
  <c r="I7" i="3" s="1"/>
  <c r="C6" i="3"/>
  <c r="B6" i="3"/>
  <c r="I6" i="3" s="1"/>
  <c r="A6" i="3"/>
  <c r="C5" i="3"/>
  <c r="B5" i="3"/>
  <c r="I5" i="3" s="1"/>
  <c r="A5" i="3"/>
  <c r="A4" i="3"/>
  <c r="B4" i="3" s="1"/>
  <c r="I4" i="3" s="1"/>
  <c r="C3" i="3"/>
  <c r="B3" i="3"/>
  <c r="I3" i="3" s="1"/>
  <c r="A3" i="3"/>
  <c r="B2" i="3"/>
  <c r="A2" i="3"/>
  <c r="C2" i="3" s="1"/>
  <c r="P1" i="3"/>
  <c r="O1" i="3"/>
  <c r="D40" i="1" l="1"/>
  <c r="D43" i="1" s="1"/>
  <c r="B43" i="1" s="1"/>
  <c r="S40" i="1"/>
  <c r="AC3" i="1"/>
  <c r="X3" i="1"/>
  <c r="S3" i="1"/>
  <c r="S6" i="1" s="1"/>
  <c r="Q6" i="1" s="1"/>
  <c r="N3" i="1"/>
  <c r="C4" i="3"/>
  <c r="C8" i="3"/>
  <c r="C14" i="3"/>
  <c r="C16" i="3"/>
  <c r="C30" i="3"/>
  <c r="C36" i="3"/>
  <c r="C12" i="3"/>
  <c r="C43" i="1" l="1"/>
  <c r="D44" i="1"/>
  <c r="R6" i="1"/>
  <c r="S7" i="1"/>
  <c r="B3" i="1"/>
  <c r="D45" i="1" l="1"/>
  <c r="C44" i="1"/>
  <c r="S8" i="1"/>
  <c r="R7" i="1"/>
  <c r="C3" i="1"/>
  <c r="D3" i="1" l="1"/>
  <c r="D6" i="1" s="1"/>
  <c r="D46" i="1"/>
  <c r="C45" i="1"/>
  <c r="R8" i="1"/>
  <c r="S9" i="1"/>
  <c r="B6" i="1" l="1"/>
  <c r="C6" i="1"/>
  <c r="D7" i="1"/>
  <c r="D8" i="1" s="1"/>
  <c r="D47" i="1"/>
  <c r="C46" i="1"/>
  <c r="S10" i="1"/>
  <c r="R9" i="1"/>
  <c r="C7" i="1"/>
  <c r="D9" i="1"/>
  <c r="C8" i="1"/>
  <c r="D48" i="1" l="1"/>
  <c r="C47" i="1"/>
  <c r="R10" i="1"/>
  <c r="S11" i="1"/>
  <c r="D10" i="1"/>
  <c r="C9" i="1"/>
  <c r="D49" i="1" l="1"/>
  <c r="C48" i="1"/>
  <c r="S12" i="1"/>
  <c r="R11" i="1"/>
  <c r="D11" i="1"/>
  <c r="C10" i="1"/>
  <c r="D50" i="1" l="1"/>
  <c r="C49" i="1"/>
  <c r="S13" i="1"/>
  <c r="Q13" i="1" s="1"/>
  <c r="R12" i="1"/>
  <c r="D12" i="1"/>
  <c r="C11" i="1"/>
  <c r="D51" i="1" l="1"/>
  <c r="C50" i="1"/>
  <c r="B50" i="1"/>
  <c r="S14" i="1"/>
  <c r="R13" i="1"/>
  <c r="C12" i="1"/>
  <c r="D13" i="1"/>
  <c r="B13" i="1" s="1"/>
  <c r="D52" i="1" l="1"/>
  <c r="C51" i="1"/>
  <c r="R14" i="1"/>
  <c r="S15" i="1"/>
  <c r="D14" i="1"/>
  <c r="C13" i="1"/>
  <c r="D53" i="1" l="1"/>
  <c r="C52" i="1"/>
  <c r="S16" i="1"/>
  <c r="R15" i="1"/>
  <c r="D15" i="1"/>
  <c r="C14" i="1"/>
  <c r="C53" i="1" l="1"/>
  <c r="D54" i="1"/>
  <c r="R16" i="1"/>
  <c r="S17" i="1"/>
  <c r="D16" i="1"/>
  <c r="C15" i="1"/>
  <c r="C54" i="1" l="1"/>
  <c r="D55" i="1"/>
  <c r="S18" i="1"/>
  <c r="R17" i="1"/>
  <c r="D17" i="1"/>
  <c r="C16" i="1"/>
  <c r="D56" i="1" l="1"/>
  <c r="C55" i="1"/>
  <c r="R18" i="1"/>
  <c r="S19" i="1"/>
  <c r="D18" i="1"/>
  <c r="C17" i="1"/>
  <c r="D57" i="1" l="1"/>
  <c r="C56" i="1"/>
  <c r="R19" i="1"/>
  <c r="S20" i="1"/>
  <c r="Q20" i="1" s="1"/>
  <c r="D19" i="1"/>
  <c r="C18" i="1"/>
  <c r="D58" i="1" l="1"/>
  <c r="C57" i="1"/>
  <c r="B57" i="1"/>
  <c r="S21" i="1"/>
  <c r="R20" i="1"/>
  <c r="C19" i="1"/>
  <c r="D20" i="1"/>
  <c r="D59" i="1" l="1"/>
  <c r="C58" i="1"/>
  <c r="R21" i="1"/>
  <c r="S22" i="1"/>
  <c r="C20" i="1"/>
  <c r="D21" i="1"/>
  <c r="B20" i="1"/>
  <c r="D60" i="1" l="1"/>
  <c r="C59" i="1"/>
  <c r="S23" i="1"/>
  <c r="R22" i="1"/>
  <c r="C21" i="1"/>
  <c r="D22" i="1"/>
  <c r="D61" i="1" l="1"/>
  <c r="C60" i="1"/>
  <c r="R23" i="1"/>
  <c r="S24" i="1"/>
  <c r="D23" i="1"/>
  <c r="C22" i="1"/>
  <c r="D62" i="1" l="1"/>
  <c r="C61" i="1"/>
  <c r="S25" i="1"/>
  <c r="R24" i="1"/>
  <c r="D24" i="1"/>
  <c r="C23" i="1"/>
  <c r="D63" i="1" l="1"/>
  <c r="C62" i="1"/>
  <c r="R25" i="1"/>
  <c r="S26" i="1"/>
  <c r="D25" i="1"/>
  <c r="C24" i="1"/>
  <c r="D64" i="1" l="1"/>
  <c r="C63" i="1"/>
  <c r="S27" i="1"/>
  <c r="R26" i="1"/>
  <c r="D26" i="1"/>
  <c r="C25" i="1"/>
  <c r="D65" i="1" l="1"/>
  <c r="C64" i="1"/>
  <c r="B64" i="1"/>
  <c r="R27" i="1"/>
  <c r="Q27" i="1"/>
  <c r="S28" i="1"/>
  <c r="C26" i="1"/>
  <c r="D27" i="1"/>
  <c r="D66" i="1" l="1"/>
  <c r="C65" i="1"/>
  <c r="R28" i="1"/>
  <c r="S29" i="1"/>
  <c r="D28" i="1"/>
  <c r="C27" i="1"/>
  <c r="B27" i="1"/>
  <c r="C66" i="1" l="1"/>
  <c r="D67" i="1"/>
  <c r="R29" i="1"/>
  <c r="S30" i="1"/>
  <c r="D29" i="1"/>
  <c r="C28" i="1"/>
  <c r="C67" i="1" l="1"/>
  <c r="D68" i="1"/>
  <c r="S31" i="1"/>
  <c r="R30" i="1"/>
  <c r="D30" i="1"/>
  <c r="C29" i="1"/>
  <c r="C68" i="1" l="1"/>
  <c r="D69" i="1"/>
  <c r="S32" i="1"/>
  <c r="R31" i="1"/>
  <c r="D31" i="1"/>
  <c r="C30" i="1"/>
  <c r="D70" i="1" l="1"/>
  <c r="C69" i="1"/>
  <c r="R32" i="1"/>
  <c r="S33" i="1"/>
  <c r="D32" i="1"/>
  <c r="C31" i="1"/>
  <c r="D71" i="1" l="1"/>
  <c r="C70" i="1"/>
  <c r="R33" i="1"/>
  <c r="S34" i="1"/>
  <c r="Q34" i="1" s="1"/>
  <c r="C32" i="1"/>
  <c r="D33" i="1"/>
  <c r="D72" i="1" l="1"/>
  <c r="C71" i="1"/>
  <c r="B71" i="1"/>
  <c r="S35" i="1"/>
  <c r="X6" i="1" s="1"/>
  <c r="R34" i="1"/>
  <c r="D34" i="1"/>
  <c r="C33" i="1"/>
  <c r="V6" i="1" l="1"/>
  <c r="W6" i="1"/>
  <c r="X7" i="1"/>
  <c r="D73" i="1"/>
  <c r="C72" i="1"/>
  <c r="R35" i="1"/>
  <c r="B34" i="1"/>
  <c r="D35" i="1"/>
  <c r="C34" i="1"/>
  <c r="X8" i="1" l="1"/>
  <c r="W7" i="1"/>
  <c r="C73" i="1"/>
  <c r="I43" i="1"/>
  <c r="G43" i="1" s="1"/>
  <c r="C35" i="1"/>
  <c r="D36" i="1"/>
  <c r="I6" i="1" s="1"/>
  <c r="I7" i="1" l="1"/>
  <c r="G6" i="1"/>
  <c r="H6" i="1"/>
  <c r="W8" i="1"/>
  <c r="X9" i="1"/>
  <c r="I44" i="1"/>
  <c r="H43" i="1"/>
  <c r="C36" i="1"/>
  <c r="W9" i="1" l="1"/>
  <c r="X10" i="1"/>
  <c r="I8" i="1"/>
  <c r="H7" i="1"/>
  <c r="I45" i="1"/>
  <c r="H44" i="1"/>
  <c r="X11" i="1" l="1"/>
  <c r="W10" i="1"/>
  <c r="H8" i="1"/>
  <c r="I9" i="1"/>
  <c r="I46" i="1"/>
  <c r="H45" i="1"/>
  <c r="I10" i="1" l="1"/>
  <c r="H9" i="1"/>
  <c r="V11" i="1"/>
  <c r="X12" i="1"/>
  <c r="W11" i="1"/>
  <c r="I47" i="1"/>
  <c r="H46" i="1"/>
  <c r="X13" i="1" l="1"/>
  <c r="W12" i="1"/>
  <c r="G10" i="1"/>
  <c r="I11" i="1"/>
  <c r="H10" i="1"/>
  <c r="I48" i="1"/>
  <c r="H47" i="1"/>
  <c r="G47" i="1"/>
  <c r="H11" i="1" l="1"/>
  <c r="I12" i="1"/>
  <c r="W13" i="1"/>
  <c r="X14" i="1"/>
  <c r="I49" i="1"/>
  <c r="H48" i="1"/>
  <c r="X15" i="1" l="1"/>
  <c r="W14" i="1"/>
  <c r="I13" i="1"/>
  <c r="H12" i="1"/>
  <c r="H49" i="1"/>
  <c r="I50" i="1"/>
  <c r="I14" i="1" l="1"/>
  <c r="H13" i="1"/>
  <c r="W15" i="1"/>
  <c r="X16" i="1"/>
  <c r="H50" i="1"/>
  <c r="I51" i="1"/>
  <c r="X17" i="1" l="1"/>
  <c r="W16" i="1"/>
  <c r="H14" i="1"/>
  <c r="I15" i="1"/>
  <c r="H51" i="1"/>
  <c r="I52" i="1"/>
  <c r="I16" i="1" l="1"/>
  <c r="H15" i="1"/>
  <c r="W17" i="1"/>
  <c r="X18" i="1"/>
  <c r="H52" i="1"/>
  <c r="I53" i="1"/>
  <c r="V18" i="1" l="1"/>
  <c r="X19" i="1"/>
  <c r="W18" i="1"/>
  <c r="H16" i="1"/>
  <c r="I17" i="1"/>
  <c r="I54" i="1"/>
  <c r="H53" i="1"/>
  <c r="G17" i="1" l="1"/>
  <c r="H17" i="1"/>
  <c r="I18" i="1"/>
  <c r="X20" i="1"/>
  <c r="W19" i="1"/>
  <c r="I55" i="1"/>
  <c r="H54" i="1"/>
  <c r="G54" i="1"/>
  <c r="H18" i="1" l="1"/>
  <c r="I19" i="1"/>
  <c r="X21" i="1"/>
  <c r="W20" i="1"/>
  <c r="I56" i="1"/>
  <c r="H55" i="1"/>
  <c r="W21" i="1" l="1"/>
  <c r="X22" i="1"/>
  <c r="H19" i="1"/>
  <c r="I20" i="1"/>
  <c r="I57" i="1"/>
  <c r="H56" i="1"/>
  <c r="H20" i="1" l="1"/>
  <c r="I21" i="1"/>
  <c r="W22" i="1"/>
  <c r="X23" i="1"/>
  <c r="I58" i="1"/>
  <c r="H57" i="1"/>
  <c r="X24" i="1" l="1"/>
  <c r="W23" i="1"/>
  <c r="I22" i="1"/>
  <c r="H21" i="1"/>
  <c r="I59" i="1"/>
  <c r="H58" i="1"/>
  <c r="I23" i="1" l="1"/>
  <c r="H22" i="1"/>
  <c r="W24" i="1"/>
  <c r="X25" i="1"/>
  <c r="I60" i="1"/>
  <c r="H59" i="1"/>
  <c r="V25" i="1" l="1"/>
  <c r="X26" i="1"/>
  <c r="W25" i="1"/>
  <c r="I24" i="1"/>
  <c r="H23" i="1"/>
  <c r="I61" i="1"/>
  <c r="H60" i="1"/>
  <c r="G24" i="1" l="1"/>
  <c r="I25" i="1"/>
  <c r="H24" i="1"/>
  <c r="W26" i="1"/>
  <c r="X27" i="1"/>
  <c r="I62" i="1"/>
  <c r="H61" i="1"/>
  <c r="G61" i="1"/>
  <c r="H25" i="1" l="1"/>
  <c r="I26" i="1"/>
  <c r="X28" i="1"/>
  <c r="W27" i="1"/>
  <c r="I63" i="1"/>
  <c r="H62" i="1"/>
  <c r="W28" i="1" l="1"/>
  <c r="X29" i="1"/>
  <c r="H26" i="1"/>
  <c r="I27" i="1"/>
  <c r="I64" i="1"/>
  <c r="H63" i="1"/>
  <c r="I28" i="1" l="1"/>
  <c r="H27" i="1"/>
  <c r="W29" i="1"/>
  <c r="X30" i="1"/>
  <c r="H64" i="1"/>
  <c r="I65" i="1"/>
  <c r="W30" i="1" l="1"/>
  <c r="X31" i="1"/>
  <c r="H28" i="1"/>
  <c r="I29" i="1"/>
  <c r="H65" i="1"/>
  <c r="I66" i="1"/>
  <c r="H29" i="1" l="1"/>
  <c r="I30" i="1"/>
  <c r="X32" i="1"/>
  <c r="W31" i="1"/>
  <c r="H66" i="1"/>
  <c r="I67" i="1"/>
  <c r="H30" i="1" l="1"/>
  <c r="I31" i="1"/>
  <c r="V32" i="1"/>
  <c r="X33" i="1"/>
  <c r="W32" i="1"/>
  <c r="I68" i="1"/>
  <c r="H67" i="1"/>
  <c r="W33" i="1" l="1"/>
  <c r="X34" i="1"/>
  <c r="G31" i="1"/>
  <c r="I32" i="1"/>
  <c r="H31" i="1"/>
  <c r="I69" i="1"/>
  <c r="H68" i="1"/>
  <c r="G68" i="1"/>
  <c r="H32" i="1" l="1"/>
  <c r="I33" i="1"/>
  <c r="W34" i="1"/>
  <c r="X35" i="1"/>
  <c r="I70" i="1"/>
  <c r="H69" i="1"/>
  <c r="W35" i="1" l="1"/>
  <c r="X36" i="1"/>
  <c r="I34" i="1"/>
  <c r="H33" i="1"/>
  <c r="I71" i="1"/>
  <c r="H70" i="1"/>
  <c r="N6" i="1" l="1"/>
  <c r="H34" i="1"/>
  <c r="AC6" i="1"/>
  <c r="W36" i="1"/>
  <c r="I72" i="1"/>
  <c r="H71" i="1"/>
  <c r="AA6" i="1" l="1"/>
  <c r="AB6" i="1"/>
  <c r="AC7" i="1"/>
  <c r="L6" i="1"/>
  <c r="M6" i="1"/>
  <c r="N7" i="1"/>
  <c r="I73" i="1"/>
  <c r="N43" i="1" s="1"/>
  <c r="L43" i="1" s="1"/>
  <c r="H72" i="1"/>
  <c r="N8" i="1" l="1"/>
  <c r="M7" i="1"/>
  <c r="AC8" i="1"/>
  <c r="AB7" i="1"/>
  <c r="M43" i="1"/>
  <c r="N44" i="1"/>
  <c r="L44" i="1" s="1"/>
  <c r="H73" i="1"/>
  <c r="N45" i="1"/>
  <c r="M44" i="1"/>
  <c r="AA8" i="1" l="1"/>
  <c r="AB8" i="1"/>
  <c r="AC9" i="1"/>
  <c r="N9" i="1"/>
  <c r="M8" i="1"/>
  <c r="N46" i="1"/>
  <c r="M45" i="1"/>
  <c r="AB9" i="1" l="1"/>
  <c r="AC10" i="1"/>
  <c r="L9" i="1"/>
  <c r="N10" i="1"/>
  <c r="M9" i="1"/>
  <c r="M46" i="1"/>
  <c r="N47" i="1"/>
  <c r="N11" i="1" l="1"/>
  <c r="M10" i="1"/>
  <c r="AB10" i="1"/>
  <c r="AC11" i="1"/>
  <c r="M47" i="1"/>
  <c r="N48" i="1"/>
  <c r="AC12" i="1" l="1"/>
  <c r="AB11" i="1"/>
  <c r="M11" i="1"/>
  <c r="N12" i="1"/>
  <c r="M48" i="1"/>
  <c r="N49" i="1"/>
  <c r="N13" i="1" l="1"/>
  <c r="M12" i="1"/>
  <c r="AB12" i="1"/>
  <c r="AC13" i="1"/>
  <c r="M49" i="1"/>
  <c r="N50" i="1"/>
  <c r="AC14" i="1" l="1"/>
  <c r="AB13" i="1"/>
  <c r="N14" i="1"/>
  <c r="M13" i="1"/>
  <c r="N51" i="1"/>
  <c r="L51" i="1" s="1"/>
  <c r="M50" i="1"/>
  <c r="M14" i="1" l="1"/>
  <c r="N15" i="1"/>
  <c r="AB14" i="1"/>
  <c r="AC15" i="1"/>
  <c r="N52" i="1"/>
  <c r="M51" i="1"/>
  <c r="N16" i="1" l="1"/>
  <c r="M15" i="1"/>
  <c r="AA15" i="1"/>
  <c r="AB15" i="1"/>
  <c r="AC16" i="1"/>
  <c r="N53" i="1"/>
  <c r="M52" i="1"/>
  <c r="AB16" i="1" l="1"/>
  <c r="AC17" i="1"/>
  <c r="L16" i="1"/>
  <c r="M16" i="1"/>
  <c r="N17" i="1"/>
  <c r="N54" i="1"/>
  <c r="M53" i="1"/>
  <c r="N18" i="1" l="1"/>
  <c r="M17" i="1"/>
  <c r="AB17" i="1"/>
  <c r="AC18" i="1"/>
  <c r="N55" i="1"/>
  <c r="M54" i="1"/>
  <c r="AC19" i="1" l="1"/>
  <c r="AB18" i="1"/>
  <c r="M18" i="1"/>
  <c r="N19" i="1"/>
  <c r="N56" i="1"/>
  <c r="M55" i="1"/>
  <c r="M19" i="1" l="1"/>
  <c r="N20" i="1"/>
  <c r="AC20" i="1"/>
  <c r="AB19" i="1"/>
  <c r="N57" i="1"/>
  <c r="M56" i="1"/>
  <c r="M20" i="1" l="1"/>
  <c r="N21" i="1"/>
  <c r="AC21" i="1"/>
  <c r="AB20" i="1"/>
  <c r="N58" i="1"/>
  <c r="L58" i="1" s="1"/>
  <c r="M57" i="1"/>
  <c r="AB21" i="1" l="1"/>
  <c r="AC22" i="1"/>
  <c r="N22" i="1"/>
  <c r="M21" i="1"/>
  <c r="N59" i="1"/>
  <c r="M58" i="1"/>
  <c r="AA22" i="1" l="1"/>
  <c r="AB22" i="1"/>
  <c r="AC23" i="1"/>
  <c r="N23" i="1"/>
  <c r="M22" i="1"/>
  <c r="N60" i="1"/>
  <c r="M59" i="1"/>
  <c r="L23" i="1" l="1"/>
  <c r="N24" i="1"/>
  <c r="M23" i="1"/>
  <c r="AC24" i="1"/>
  <c r="AB23" i="1"/>
  <c r="N61" i="1"/>
  <c r="M60" i="1"/>
  <c r="AC25" i="1" l="1"/>
  <c r="AB24" i="1"/>
  <c r="M24" i="1"/>
  <c r="N25" i="1"/>
  <c r="M61" i="1"/>
  <c r="N62" i="1"/>
  <c r="N26" i="1" l="1"/>
  <c r="M25" i="1"/>
  <c r="AC26" i="1"/>
  <c r="AB25" i="1"/>
  <c r="M62" i="1"/>
  <c r="N63" i="1"/>
  <c r="AB26" i="1" l="1"/>
  <c r="AC27" i="1"/>
  <c r="M26" i="1"/>
  <c r="N27" i="1"/>
  <c r="M63" i="1"/>
  <c r="N64" i="1"/>
  <c r="AC28" i="1" l="1"/>
  <c r="AB27" i="1"/>
  <c r="M27" i="1"/>
  <c r="N28" i="1"/>
  <c r="N65" i="1"/>
  <c r="L65" i="1" s="1"/>
  <c r="M64" i="1"/>
  <c r="N29" i="1" l="1"/>
  <c r="M28" i="1"/>
  <c r="AC29" i="1"/>
  <c r="AB28" i="1"/>
  <c r="N66" i="1"/>
  <c r="M65" i="1"/>
  <c r="AA29" i="1" l="1"/>
  <c r="AB29" i="1"/>
  <c r="AC30" i="1"/>
  <c r="N30" i="1"/>
  <c r="M29" i="1"/>
  <c r="N67" i="1"/>
  <c r="M66" i="1"/>
  <c r="AC31" i="1" l="1"/>
  <c r="AB30" i="1"/>
  <c r="L30" i="1"/>
  <c r="N31" i="1"/>
  <c r="M30" i="1"/>
  <c r="N68" i="1"/>
  <c r="M67" i="1"/>
  <c r="M31" i="1" l="1"/>
  <c r="N32" i="1"/>
  <c r="AC32" i="1"/>
  <c r="AB31" i="1"/>
  <c r="N69" i="1"/>
  <c r="M68" i="1"/>
  <c r="AB32" i="1" l="1"/>
  <c r="AC33" i="1"/>
  <c r="M32" i="1"/>
  <c r="N33" i="1"/>
  <c r="N70" i="1"/>
  <c r="M69" i="1"/>
  <c r="N34" i="1" l="1"/>
  <c r="M33" i="1"/>
  <c r="AC34" i="1"/>
  <c r="AB33" i="1"/>
  <c r="N71" i="1"/>
  <c r="M70" i="1"/>
  <c r="AB34" i="1" l="1"/>
  <c r="AC35" i="1"/>
  <c r="AB35" i="1" s="1"/>
  <c r="N35" i="1"/>
  <c r="M34" i="1"/>
  <c r="N72" i="1"/>
  <c r="M71" i="1"/>
  <c r="N36" i="1" l="1"/>
  <c r="M36" i="1" s="1"/>
  <c r="M35" i="1"/>
  <c r="S43" i="1"/>
  <c r="L72" i="1"/>
  <c r="M72" i="1"/>
  <c r="Q43" i="1" l="1"/>
  <c r="S44" i="1"/>
  <c r="R43" i="1"/>
  <c r="S45" i="1" l="1"/>
  <c r="R44" i="1"/>
  <c r="R45" i="1" l="1"/>
  <c r="S46" i="1"/>
  <c r="S47" i="1" l="1"/>
  <c r="R46" i="1"/>
  <c r="S48" i="1" l="1"/>
  <c r="R47" i="1"/>
  <c r="S49" i="1" l="1"/>
  <c r="R48" i="1"/>
  <c r="Q49" i="1" l="1"/>
  <c r="S50" i="1"/>
  <c r="R49" i="1"/>
  <c r="S51" i="1" l="1"/>
  <c r="R50" i="1"/>
  <c r="S52" i="1" l="1"/>
  <c r="R51" i="1"/>
  <c r="S53" i="1" l="1"/>
  <c r="R52" i="1"/>
  <c r="S54" i="1" l="1"/>
  <c r="R53" i="1"/>
  <c r="S55" i="1" l="1"/>
  <c r="R54" i="1"/>
  <c r="S56" i="1" l="1"/>
  <c r="R55" i="1"/>
  <c r="Q56" i="1" l="1"/>
  <c r="S57" i="1"/>
  <c r="R56" i="1"/>
  <c r="S58" i="1" l="1"/>
  <c r="R57" i="1"/>
  <c r="S59" i="1" l="1"/>
  <c r="R58" i="1"/>
  <c r="R59" i="1" l="1"/>
  <c r="S60" i="1"/>
  <c r="R60" i="1" l="1"/>
  <c r="S61" i="1"/>
  <c r="S62" i="1" l="1"/>
  <c r="R61" i="1"/>
  <c r="S63" i="1" l="1"/>
  <c r="R62" i="1"/>
  <c r="Q63" i="1" l="1"/>
  <c r="S64" i="1"/>
  <c r="R63" i="1"/>
  <c r="S65" i="1" l="1"/>
  <c r="R64" i="1"/>
  <c r="R65" i="1" l="1"/>
  <c r="S66" i="1"/>
  <c r="S67" i="1" l="1"/>
  <c r="R66" i="1"/>
  <c r="S68" i="1" l="1"/>
  <c r="R67" i="1"/>
  <c r="S69" i="1" l="1"/>
  <c r="R68" i="1"/>
  <c r="S70" i="1" l="1"/>
  <c r="R69" i="1"/>
  <c r="Q70" i="1" l="1"/>
  <c r="S71" i="1"/>
  <c r="R70" i="1"/>
  <c r="S72" i="1" l="1"/>
  <c r="R71" i="1"/>
  <c r="S73" i="1" l="1"/>
  <c r="R72" i="1"/>
  <c r="X43" i="1" l="1"/>
  <c r="R73" i="1"/>
  <c r="W43" i="1" l="1"/>
  <c r="X44" i="1"/>
  <c r="V43" i="1"/>
  <c r="W44" i="1" l="1"/>
  <c r="X45" i="1"/>
  <c r="X46" i="1" l="1"/>
  <c r="W45" i="1"/>
  <c r="X47" i="1" l="1"/>
  <c r="W46" i="1"/>
  <c r="X48" i="1" l="1"/>
  <c r="W47" i="1"/>
  <c r="X49" i="1" l="1"/>
  <c r="V46" i="1"/>
  <c r="W48" i="1"/>
  <c r="X50" i="1" l="1"/>
  <c r="W49" i="1"/>
  <c r="X51" i="1" l="1"/>
  <c r="W50" i="1"/>
  <c r="X52" i="1" l="1"/>
  <c r="W51" i="1"/>
  <c r="X53" i="1" l="1"/>
  <c r="W52" i="1"/>
  <c r="X54" i="1" l="1"/>
  <c r="W53" i="1"/>
  <c r="X55" i="1" l="1"/>
  <c r="W54" i="1"/>
  <c r="X56" i="1" l="1"/>
  <c r="W55" i="1"/>
  <c r="V53" i="1"/>
  <c r="W56" i="1" l="1"/>
  <c r="X57" i="1"/>
  <c r="W57" i="1" l="1"/>
  <c r="X58" i="1"/>
  <c r="X59" i="1" l="1"/>
  <c r="W58" i="1"/>
  <c r="W59" i="1" l="1"/>
  <c r="X60" i="1"/>
  <c r="W60" i="1" l="1"/>
  <c r="X61" i="1"/>
  <c r="X62" i="1" l="1"/>
  <c r="W61" i="1"/>
  <c r="X63" i="1" l="1"/>
  <c r="W62" i="1"/>
  <c r="V60" i="1"/>
  <c r="X64" i="1" l="1"/>
  <c r="W63" i="1"/>
  <c r="X65" i="1" l="1"/>
  <c r="W64" i="1"/>
  <c r="W65" i="1" l="1"/>
  <c r="X66" i="1"/>
  <c r="X67" i="1" l="1"/>
  <c r="W66" i="1"/>
  <c r="X68" i="1" l="1"/>
  <c r="W67" i="1"/>
  <c r="X69" i="1" l="1"/>
  <c r="W68" i="1"/>
  <c r="X70" i="1" l="1"/>
  <c r="V67" i="1"/>
  <c r="W69" i="1"/>
  <c r="W70" i="1" l="1"/>
  <c r="X71" i="1"/>
  <c r="X72" i="1" l="1"/>
  <c r="W71" i="1"/>
  <c r="AC43" i="1" l="1"/>
  <c r="W72" i="1"/>
  <c r="AA43" i="1" l="1"/>
  <c r="AC44" i="1"/>
  <c r="AB43" i="1"/>
  <c r="AC45" i="1" l="1"/>
  <c r="AB44" i="1"/>
  <c r="AC46" i="1" l="1"/>
  <c r="AB45" i="1"/>
  <c r="AA44" i="1"/>
  <c r="AB46" i="1" l="1"/>
  <c r="AC47" i="1"/>
  <c r="AB47" i="1" l="1"/>
  <c r="AC48" i="1"/>
  <c r="AC49" i="1" l="1"/>
  <c r="AB48" i="1"/>
  <c r="AB49" i="1" l="1"/>
  <c r="AC50" i="1"/>
  <c r="AC51" i="1" l="1"/>
  <c r="AB50" i="1"/>
  <c r="AB51" i="1" l="1"/>
  <c r="AC52" i="1"/>
  <c r="AC53" i="1" l="1"/>
  <c r="AA51" i="1"/>
  <c r="AB52" i="1"/>
  <c r="AC54" i="1" l="1"/>
  <c r="AB53" i="1"/>
  <c r="AB54" i="1" l="1"/>
  <c r="AC55" i="1"/>
  <c r="AB55" i="1" l="1"/>
  <c r="AC56" i="1"/>
  <c r="AB56" i="1" l="1"/>
  <c r="AC57" i="1"/>
  <c r="AC58" i="1" l="1"/>
  <c r="AB57" i="1"/>
  <c r="AC59" i="1" l="1"/>
  <c r="AB58" i="1"/>
  <c r="AC60" i="1" l="1"/>
  <c r="AB59" i="1"/>
  <c r="AA58" i="1"/>
  <c r="AC61" i="1" l="1"/>
  <c r="AB60" i="1"/>
  <c r="AC62" i="1" l="1"/>
  <c r="AB61" i="1"/>
  <c r="AC63" i="1" l="1"/>
  <c r="AB62" i="1"/>
  <c r="AC64" i="1" l="1"/>
  <c r="AB63" i="1"/>
  <c r="AB64" i="1" l="1"/>
  <c r="AC65" i="1"/>
  <c r="AC66" i="1" l="1"/>
  <c r="AB65" i="1"/>
  <c r="AA65" i="1" l="1"/>
  <c r="AC67" i="1"/>
  <c r="AB66" i="1"/>
  <c r="AB67" i="1" l="1"/>
  <c r="AC68" i="1"/>
  <c r="AB68" i="1" l="1"/>
  <c r="AC69" i="1"/>
  <c r="AB69" i="1" l="1"/>
  <c r="AC70" i="1"/>
  <c r="AC71" i="1" l="1"/>
  <c r="AB70" i="1"/>
  <c r="AC72" i="1" l="1"/>
  <c r="AB71" i="1"/>
  <c r="AA72" i="1" l="1"/>
  <c r="AB72" i="1"/>
  <c r="AC73" i="1"/>
  <c r="AB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  <author>Memic Sejla</author>
  </authors>
  <commentList>
    <comment ref="D1" authorId="0" shapeId="0" xr:uid="{A77D67F7-A825-4613-87E0-6CF51B4B86B8}">
      <text>
        <r>
          <rPr>
            <sz val="9"/>
            <color indexed="81"/>
            <rFont val="Century Gothic"/>
            <family val="2"/>
          </rPr>
          <t xml:space="preserve">Ein </t>
        </r>
        <r>
          <rPr>
            <b/>
            <sz val="11"/>
            <color indexed="81"/>
            <rFont val="Century Gothic"/>
            <family val="2"/>
          </rPr>
          <t>x</t>
        </r>
        <r>
          <rPr>
            <sz val="9"/>
            <color indexed="81"/>
            <rFont val="Century Gothic"/>
            <family val="2"/>
          </rPr>
          <t xml:space="preserve"> eingeben, um Feiertage zu markieren.
Markierte Feiertage mit einem x werden automatisch in Deinstplaner mit Farbe Gelb hervorgehoben.</t>
        </r>
      </text>
    </comment>
    <comment ref="E20" authorId="1" shapeId="0" xr:uid="{42C344E5-E00C-40B8-8742-A9530938E939}">
      <text>
        <r>
          <rPr>
            <sz val="11"/>
            <color indexed="81"/>
            <rFont val="Century Gothic"/>
            <family val="2"/>
          </rPr>
          <t>Es handelt sich nur auf den Stadtgebiet der schwäbischen Stadt um einen gesetzlichen Feiertag.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<sst xmlns="http://schemas.openxmlformats.org/spreadsheetml/2006/main" count="184" uniqueCount="80">
  <si>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</si>
  <si>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</si>
  <si>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</si>
  <si>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</si>
  <si>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</si>
  <si>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</si>
  <si>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</si>
  <si>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</si>
  <si>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</si>
  <si>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</si>
  <si>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</si>
  <si>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</si>
  <si>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</t>
  </si>
  <si>
    <t>Jahr</t>
  </si>
  <si>
    <t>Tag</t>
  </si>
  <si>
    <t>Feiertag?</t>
  </si>
  <si>
    <t>Bezeihnung</t>
  </si>
  <si>
    <t>Land</t>
  </si>
  <si>
    <t>Gesetz.?</t>
  </si>
  <si>
    <t>So.</t>
  </si>
  <si>
    <t>Feiertag 
am Sonntag</t>
  </si>
  <si>
    <t>X</t>
  </si>
  <si>
    <t>Markierter 
Feiertag</t>
  </si>
  <si>
    <t>x</t>
  </si>
  <si>
    <t>Neujahr</t>
  </si>
  <si>
    <t>DE / AT / CH</t>
  </si>
  <si>
    <t>Ja</t>
  </si>
  <si>
    <t>Berchtoldstag</t>
  </si>
  <si>
    <t>CH</t>
  </si>
  <si>
    <t>Helige 3 Könige</t>
  </si>
  <si>
    <t>Internationaler Frauentag</t>
  </si>
  <si>
    <t>DE</t>
  </si>
  <si>
    <t>St. Josef</t>
  </si>
  <si>
    <t>Karfreitag</t>
  </si>
  <si>
    <t>DE / CH</t>
  </si>
  <si>
    <t>Ostersonntag</t>
  </si>
  <si>
    <t>Ostermontag</t>
  </si>
  <si>
    <t>DE / AT</t>
  </si>
  <si>
    <t>Näfelser Fahrt</t>
  </si>
  <si>
    <t>Sechseläuten</t>
  </si>
  <si>
    <t>Tag der Arbeit</t>
  </si>
  <si>
    <t>Staatsfeiertag</t>
  </si>
  <si>
    <t>AT</t>
  </si>
  <si>
    <t>Christi Himmelfahrt</t>
  </si>
  <si>
    <t>Pfingstsonntag</t>
  </si>
  <si>
    <t>Pfingstmontag</t>
  </si>
  <si>
    <t>Fronleichnam</t>
  </si>
  <si>
    <t>Peter und Paul</t>
  </si>
  <si>
    <t>Nationalfeiertag  CH</t>
  </si>
  <si>
    <t>Augsburger Friedensfest</t>
  </si>
  <si>
    <t>Mariä Himmelfahrt</t>
  </si>
  <si>
    <t>Genfer Bettag</t>
  </si>
  <si>
    <t>Knabenschiessen</t>
  </si>
  <si>
    <t>Eidgenössischer Dank-, Buss- und Bettag</t>
  </si>
  <si>
    <t>Weltkindertag</t>
  </si>
  <si>
    <t>Mauritiustag</t>
  </si>
  <si>
    <t>St. Niklaus von Flüe</t>
  </si>
  <si>
    <t>St. Leodegar</t>
  </si>
  <si>
    <t>Tag der deutschen Einheit</t>
  </si>
  <si>
    <t>Nationalfeiertag (AT)</t>
  </si>
  <si>
    <t>Reformationstag</t>
  </si>
  <si>
    <t>Allerheiligen</t>
  </si>
  <si>
    <t>Buß- und Bettag</t>
  </si>
  <si>
    <t>Mariä Empfängnis</t>
  </si>
  <si>
    <t>CH / AT</t>
  </si>
  <si>
    <t>1. Weihnachtstag</t>
  </si>
  <si>
    <t>2. Weihnachtstag</t>
  </si>
  <si>
    <t>Karsamstag</t>
  </si>
  <si>
    <t>Nein</t>
  </si>
  <si>
    <t>1. Advent</t>
  </si>
  <si>
    <t>Nikolaus</t>
  </si>
  <si>
    <t>2. Advent</t>
  </si>
  <si>
    <t>3. Advent</t>
  </si>
  <si>
    <t>4. Advent</t>
  </si>
  <si>
    <t>Heiligabend</t>
  </si>
  <si>
    <t>Silvester</t>
  </si>
  <si>
    <t>KALENDER 2024</t>
  </si>
  <si>
    <t>Chr. Himmelfahrt</t>
  </si>
  <si>
    <t>Tag d. Dt. Einheit</t>
  </si>
  <si>
    <t>Weihnachten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</si>
</sst>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ddd/"/>
  </numFmts>
  <fonts count="18" x14ac:knownFonts="1">
    <font>
      <sz val="11"/>
      <color theme="1"/>
      <name val="Calibri"/>
      <family val="2"/>
    </font>
    <font>
      <sz val="8"/>
      <name val="Calibri"/>
      <family val="2"/>
    </font>
    <font>
      <sz val="9"/>
      <color theme="1"/>
      <name val="Calibri"/>
      <family val="2"/>
    </font>
    <font>
      <sz val="1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1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9"/>
      <color indexed="81"/>
      <name val="Century Gothic"/>
      <family val="2"/>
    </font>
    <font>
      <b/>
      <sz val="11"/>
      <color indexed="81"/>
      <name val="Century Gothic"/>
      <family val="2"/>
    </font>
    <font>
      <sz val="11"/>
      <color indexed="81"/>
      <name val="Century Gothic"/>
      <family val="2"/>
    </font>
    <font>
      <sz val="9"/>
      <color indexed="81"/>
      <name val="Segoe UI"/>
      <family val="2"/>
    </font>
    <font>
      <sz val="8"/>
      <name val="Abadi"/>
      <family val="2"/>
    </font>
    <font>
      <sz val="22"/>
      <color theme="1"/>
      <name val="Calibri"/>
      <family val="2"/>
    </font>
    <font>
      <sz val="9"/>
      <color theme="1"/>
      <name val="Calibri"/>
      <family val="2"/>
      <scheme val="minor"/>
    </font>
    <font>
      <sz val="2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8ACA2"/>
        <bgColor indexed="64"/>
      </patternFill>
    </fill>
    <fill>
      <patternFill patternType="solid">
        <fgColor rgb="FFFBE7E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ABD1CB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n">
        <color rgb="FFABD1CB"/>
      </right>
      <top style="thin">
        <color rgb="FFABD1CB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ABD1CB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n">
        <color rgb="FFABD1CB"/>
      </right>
      <top/>
      <bottom style="thin">
        <color rgb="FF78ACA2"/>
      </bottom>
      <diagonal/>
    </border>
    <border>
      <left/>
      <right style="thick">
        <color theme="0"/>
      </right>
      <top/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78ACA2"/>
      </bottom>
      <diagonal/>
    </border>
    <border>
      <left/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ABD1CB"/>
      </bottom>
      <diagonal/>
    </border>
    <border>
      <left/>
      <right style="thick">
        <color theme="0"/>
      </right>
      <top style="thin">
        <color rgb="FF78ACA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double">
        <color theme="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/>
    <xf numFmtId="0" fontId="7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14" fontId="8" fillId="0" borderId="5" xfId="1" quotePrefix="1" applyNumberFormat="1" applyFont="1" applyBorder="1" applyAlignment="1">
      <alignment horizontal="center" vertical="center"/>
    </xf>
    <xf numFmtId="14" fontId="8" fillId="0" borderId="6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left" vertical="center"/>
    </xf>
    <xf numFmtId="0" fontId="9" fillId="0" borderId="6" xfId="1" applyFont="1" applyBorder="1" applyAlignment="1" applyProtection="1">
      <alignment horizontal="center" vertical="center"/>
      <protection locked="0"/>
    </xf>
    <xf numFmtId="49" fontId="8" fillId="0" borderId="6" xfId="1" applyNumberFormat="1" applyFont="1" applyBorder="1" applyAlignment="1" applyProtection="1">
      <alignment vertical="center"/>
      <protection locked="0"/>
    </xf>
    <xf numFmtId="49" fontId="8" fillId="0" borderId="7" xfId="1" applyNumberFormat="1" applyFont="1" applyBorder="1" applyAlignment="1" applyProtection="1">
      <alignment vertical="center"/>
      <protection locked="0"/>
    </xf>
    <xf numFmtId="0" fontId="8" fillId="0" borderId="8" xfId="1" applyFont="1" applyBorder="1" applyAlignment="1">
      <alignment horizontal="center" vertical="center"/>
    </xf>
    <xf numFmtId="0" fontId="8" fillId="0" borderId="0" xfId="1" applyFont="1"/>
    <xf numFmtId="14" fontId="8" fillId="0" borderId="9" xfId="1" quotePrefix="1" applyNumberFormat="1" applyFont="1" applyBorder="1" applyAlignment="1">
      <alignment horizontal="center" vertical="center"/>
    </xf>
    <xf numFmtId="14" fontId="8" fillId="0" borderId="10" xfId="1" applyNumberFormat="1" applyFont="1" applyBorder="1" applyAlignment="1">
      <alignment horizontal="center" vertical="center"/>
    </xf>
    <xf numFmtId="165" fontId="8" fillId="0" borderId="10" xfId="1" applyNumberFormat="1" applyFont="1" applyBorder="1" applyAlignment="1">
      <alignment horizontal="left" vertical="center"/>
    </xf>
    <xf numFmtId="0" fontId="9" fillId="0" borderId="10" xfId="1" applyFont="1" applyBorder="1" applyAlignment="1" applyProtection="1">
      <alignment horizontal="center" vertical="center"/>
      <protection locked="0"/>
    </xf>
    <xf numFmtId="49" fontId="8" fillId="0" borderId="10" xfId="1" applyNumberFormat="1" applyFont="1" applyBorder="1" applyAlignment="1" applyProtection="1">
      <alignment vertical="center"/>
      <protection locked="0"/>
    </xf>
    <xf numFmtId="49" fontId="8" fillId="0" borderId="11" xfId="1" applyNumberFormat="1" applyFont="1" applyBorder="1" applyAlignment="1" applyProtection="1">
      <alignment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vertical="center"/>
      <protection locked="0"/>
    </xf>
    <xf numFmtId="0" fontId="8" fillId="0" borderId="11" xfId="1" applyFont="1" applyBorder="1" applyAlignment="1" applyProtection="1">
      <alignment vertical="center"/>
      <protection locked="0"/>
    </xf>
    <xf numFmtId="14" fontId="8" fillId="0" borderId="9" xfId="1" applyNumberFormat="1" applyFont="1" applyBorder="1" applyAlignment="1" applyProtection="1">
      <alignment horizontal="center" vertical="center"/>
      <protection locked="0"/>
    </xf>
    <xf numFmtId="14" fontId="8" fillId="0" borderId="10" xfId="1" applyNumberFormat="1" applyFont="1" applyBorder="1" applyAlignment="1" applyProtection="1">
      <alignment horizontal="center" vertical="center"/>
      <protection locked="0"/>
    </xf>
    <xf numFmtId="165" fontId="8" fillId="0" borderId="10" xfId="1" applyNumberFormat="1" applyFont="1" applyBorder="1" applyAlignment="1" applyProtection="1">
      <alignment horizontal="left" vertical="center"/>
      <protection locked="0"/>
    </xf>
    <xf numFmtId="14" fontId="8" fillId="0" borderId="13" xfId="1" applyNumberFormat="1" applyFont="1" applyBorder="1" applyAlignment="1" applyProtection="1">
      <alignment horizontal="center" vertical="center"/>
      <protection locked="0"/>
    </xf>
    <xf numFmtId="14" fontId="8" fillId="0" borderId="14" xfId="1" applyNumberFormat="1" applyFont="1" applyBorder="1" applyAlignment="1" applyProtection="1">
      <alignment horizontal="center" vertical="center"/>
      <protection locked="0"/>
    </xf>
    <xf numFmtId="165" fontId="8" fillId="0" borderId="14" xfId="1" applyNumberFormat="1" applyFont="1" applyBorder="1" applyAlignment="1" applyProtection="1">
      <alignment horizontal="left" vertical="center"/>
      <protection locked="0"/>
    </xf>
    <xf numFmtId="0" fontId="9" fillId="0" borderId="14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8" fillId="0" borderId="15" xfId="1" applyFont="1" applyBorder="1" applyAlignment="1" applyProtection="1">
      <alignment vertical="center"/>
      <protection locked="0"/>
    </xf>
    <xf numFmtId="0" fontId="8" fillId="0" borderId="1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164" fontId="4" fillId="0" borderId="17" xfId="0" applyNumberFormat="1" applyFont="1" applyBorder="1" applyAlignment="1">
      <alignment horizontal="center" vertical="center"/>
    </xf>
    <xf numFmtId="165" fontId="14" fillId="0" borderId="17" xfId="0" applyNumberFormat="1" applyFont="1" applyBorder="1" applyAlignment="1">
      <alignment horizontal="center" vertical="center"/>
    </xf>
    <xf numFmtId="14" fontId="2" fillId="0" borderId="0" xfId="0" applyNumberFormat="1" applyFont="1"/>
    <xf numFmtId="165" fontId="1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6" borderId="17" xfId="0" applyFont="1" applyFill="1" applyBorder="1" applyAlignment="1">
      <alignment vertical="center"/>
    </xf>
    <xf numFmtId="0" fontId="0" fillId="0" borderId="18" xfId="0" applyBorder="1"/>
    <xf numFmtId="0" fontId="3" fillId="0" borderId="0" xfId="0" applyFont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5" borderId="19" xfId="0" applyFont="1" applyFill="1" applyBorder="1" applyAlignment="1">
      <alignment horizontal="center" vertical="center"/>
    </xf>
    <xf numFmtId="0" fontId="6" fillId="3" borderId="0" xfId="1" applyFont="1" applyFill="1" applyAlignment="1">
      <alignment horizontal="left" vertical="center" wrapText="1" indent="1"/>
    </xf>
    <xf numFmtId="0" fontId="6" fillId="4" borderId="0" xfId="1" applyFont="1" applyFill="1" applyAlignment="1">
      <alignment horizontal="left" vertical="center" wrapText="1" indent="1"/>
    </xf>
    <xf numFmtId="164" fontId="16" fillId="0" borderId="17" xfId="0" applyNumberFormat="1" applyFont="1" applyBorder="1" applyAlignment="1" applyProtection="1">
      <alignment horizontal="left" vertical="center"/>
      <protection locked="0"/>
    </xf>
    <xf numFmtId="164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</cellXfs>
  <cellStyles count="2">
    <cellStyle name="Standard" xfId="0" builtinId="0"/>
    <cellStyle name="Standard 2" xfId="1" xr:uid="{CFB099B4-F5DC-457E-B0A4-20058DCED72F}"/>
  </cellStyles>
  <dxfs count="62">
    <dxf>
      <font>
        <b/>
        <i val="0"/>
      </font>
      <fill>
        <patternFill>
          <bgColor rgb="FFFFF9E7"/>
        </patternFill>
      </fill>
    </dxf>
    <dxf>
      <font>
        <b/>
        <i val="0"/>
      </font>
      <fill>
        <patternFill>
          <bgColor rgb="FFFBE7E5"/>
        </patternFill>
      </fill>
    </dxf>
    <dxf>
      <fill>
        <patternFill>
          <bgColor rgb="FFFFE1E1"/>
        </patternFill>
      </fill>
    </dxf>
    <dxf>
      <fill>
        <patternFill>
          <bgColor theme="4" tint="0.79998168889431442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theme="4" tint="0.79998168889431442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rgb="FFFFE1E1"/>
        </patternFill>
      </fill>
    </dxf>
    <dxf>
      <fill>
        <patternFill>
          <bgColor theme="4" tint="0.79998168889431442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rgb="FFFFE1E1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ill>
        <patternFill>
          <bgColor rgb="FFFFE1E1"/>
        </patternFill>
      </fill>
    </dxf>
    <dxf>
      <fill>
        <patternFill>
          <bgColor theme="4" tint="0.79998168889431442"/>
        </patternFill>
      </fill>
    </dxf>
    <dxf>
      <font>
        <b val="0"/>
        <i val="0"/>
        <color rgb="FFC00000"/>
      </font>
      <fill>
        <patternFill>
          <bgColor rgb="FFFFD757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n">
          <color rgb="FFABD1CB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65" formatCode="ddd/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BD1CB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1" hidden="0"/>
    </dxf>
    <dxf>
      <border>
        <top style="thin">
          <color rgb="FF78ACA2"/>
        </top>
      </border>
    </dxf>
    <dxf>
      <border diagonalUp="0" diagonalDown="0">
        <left style="thin">
          <color rgb="FF78ACA2"/>
        </left>
        <right style="thin">
          <color rgb="FF78ACA2"/>
        </right>
        <top style="thin">
          <color rgb="FF78ACA2"/>
        </top>
        <bottom style="thin">
          <color rgb="FF78ACA2"/>
        </bottom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78ACA2"/>
        </patternFill>
      </fill>
      <border diagonalUp="0" diagonalDown="0" outline="0">
        <left style="thick">
          <color theme="0"/>
        </left>
        <right style="thick">
          <color theme="0"/>
        </right>
        <top/>
        <bottom/>
      </border>
    </dxf>
  </dxfs>
  <tableStyles count="0" defaultTableStyle="TableStyleMedium2" defaultPivotStyle="PivotStyleLight16"/>
  <colors>
    <mruColors>
      <color rgb="FFFFD757"/>
      <color rgb="FFE9F4FB"/>
      <color rgb="FFFFE8D1"/>
      <color rgb="FFEE7700"/>
      <color rgb="FF757440"/>
      <color rgb="FFE2AC00"/>
      <color rgb="FFDDFBE4"/>
      <color rgb="FF12882E"/>
      <color rgb="FFFFE1E1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175260</xdr:colOff>
      <xdr:row>37</xdr:row>
      <xdr:rowOff>129541</xdr:rowOff>
    </xdr:from>
    <xdr:to>
      <xdr:col>29</xdr:col>
      <xdr:colOff>704850</xdr:colOff>
      <xdr:row>38</xdr:row>
      <xdr:rowOff>113913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104E45-ABD8-FD03-611C-D7A02477E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5360" y="7231381"/>
          <a:ext cx="986790" cy="167252"/>
        </a:xfrm>
        <a:prstGeom prst="rect">
          <a:avLst/>
        </a:prstGeom>
      </xdr:spPr>
    </xdr:pic>
    <xdr:clientData/>
  </xdr:twoCellAnchor>
  <xdr:twoCellAnchor editAs="oneCell">
    <xdr:from>
      <xdr:col>27</xdr:col>
      <xdr:colOff>144780</xdr:colOff>
      <xdr:row>1</xdr:row>
      <xdr:rowOff>220980</xdr:rowOff>
    </xdr:from>
    <xdr:to>
      <xdr:col>29</xdr:col>
      <xdr:colOff>674370</xdr:colOff>
      <xdr:row>1</xdr:row>
      <xdr:rowOff>388232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8A2BE2A-8CDF-4576-A19A-ED59A8EFF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4880" y="220980"/>
          <a:ext cx="986790" cy="167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jla.memic\Dropbox\OFFICE-LERNEN\Dienstplaner%202023\Dienstplaner%202023.xlsx" TargetMode="External"/><Relationship Id="rId1" Type="http://schemas.openxmlformats.org/officeDocument/2006/relationships/externalLinkPath" Target="/Users/sejla.memic/Dropbox/OFFICE-LERNEN/Dienstplaner%202023/Dienstplan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enstplaner"/>
      <sheetName val="Feiertage"/>
      <sheetName val="Abwesenheitsgründe &amp; Schichten"/>
      <sheetName val="Dienstplaner 2023"/>
    </sheetNames>
    <sheetDataSet>
      <sheetData sheetId="0">
        <row r="11">
          <cell r="B11">
            <v>44927</v>
          </cell>
        </row>
      </sheetData>
      <sheetData sheetId="1"/>
      <sheetData sheetId="2">
        <row r="2">
          <cell r="F2" t="str">
            <v>S1</v>
          </cell>
        </row>
        <row r="3">
          <cell r="F3" t="str">
            <v>S2</v>
          </cell>
        </row>
        <row r="4">
          <cell r="F4" t="str">
            <v>S3</v>
          </cell>
        </row>
        <row r="5">
          <cell r="F5" t="str">
            <v>S4</v>
          </cell>
        </row>
        <row r="6">
          <cell r="F6" t="str">
            <v>S5</v>
          </cell>
        </row>
        <row r="7">
          <cell r="F7" t="str">
            <v>S6</v>
          </cell>
        </row>
        <row r="8">
          <cell r="F8" t="str">
            <v>U</v>
          </cell>
        </row>
        <row r="9">
          <cell r="F9" t="str">
            <v>u</v>
          </cell>
        </row>
        <row r="10">
          <cell r="F10" t="str">
            <v>k</v>
          </cell>
        </row>
        <row r="11">
          <cell r="F11" t="str">
            <v>K 1/2</v>
          </cell>
        </row>
        <row r="12">
          <cell r="F12" t="str">
            <v>kk</v>
          </cell>
        </row>
        <row r="13">
          <cell r="F13" t="str">
            <v>G</v>
          </cell>
        </row>
        <row r="14">
          <cell r="F14" t="str">
            <v>A</v>
          </cell>
        </row>
        <row r="15">
          <cell r="F15" t="str">
            <v>H</v>
          </cell>
        </row>
        <row r="16">
          <cell r="F16" t="str">
            <v>E</v>
          </cell>
        </row>
        <row r="17">
          <cell r="F17" t="str">
            <v>B</v>
          </cell>
        </row>
        <row r="18">
          <cell r="F18" t="str">
            <v>D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9B981-91F4-4F88-BF85-87870F4DB48F}" name="Tabelle1" displayName="Tabelle1" ref="A1:G51" totalsRowShown="0" headerRowDxfId="61" dataDxfId="59" headerRowBorderDxfId="60" tableBorderDxfId="58" totalsRowBorderDxfId="57">
  <autoFilter ref="A1:G51" xr:uid="{4EAEEA1E-B5B6-4DDD-9744-8690A2A4EE58}"/>
  <sortState xmlns:xlrd2="http://schemas.microsoft.com/office/spreadsheetml/2017/richdata2" ref="A2:G44">
    <sortCondition ref="G1:G44"/>
  </sortState>
  <tableColumns count="7">
    <tableColumn id="1" xr3:uid="{C0A24F51-7C78-47F0-8339-C438BBAB97C8}" name="Datum" dataDxfId="56"/>
    <tableColumn id="2" xr3:uid="{E2FE9D88-8EEA-4C59-B499-D4478371EC07}" name="Jahr" dataDxfId="55">
      <calculatedColumnFormula>IF(D2="x",A2,"")</calculatedColumnFormula>
    </tableColumn>
    <tableColumn id="8" xr3:uid="{A6BE34AB-0DDC-4310-9999-92FB5AAAE33B}" name="Tag" dataDxfId="54">
      <calculatedColumnFormula>IF(D2="x",A2,"")</calculatedColumnFormula>
    </tableColumn>
    <tableColumn id="3" xr3:uid="{DCAF1BE7-899B-4D07-B5D7-600CEEBAEEB2}" name="Feiertag?" dataDxfId="53"/>
    <tableColumn id="4" xr3:uid="{854BA8C1-6725-4B70-A4FD-328E3E27466C}" name="Bezeihnung" dataDxfId="52"/>
    <tableColumn id="5" xr3:uid="{F252C30E-7DD6-4921-AAF1-BE020FFCAC21}" name="Land" dataDxfId="51"/>
    <tableColumn id="6" xr3:uid="{7BE6FCA6-8E92-4634-A9D6-1563E9D56982}" name="Gesetz.?" dataDxfId="5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Blau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2EA3-3472-4D09-942B-BB3FE340E9EA}">
  <dimension ref="A1:AM78"/>
  <sheetViews>
    <sheetView showGridLines="0" tabSelected="1" topLeftCell="B2" zoomScaleNormal="100" workbookViewId="0">
      <selection activeCell="E17" sqref="E17"/>
    </sheetView>
  </sheetViews>
  <sheetFormatPr baseColWidth="10" defaultColWidth="4.6640625" defaultRowHeight="14.4" x14ac:dyDescent="0.3"/>
  <cols>
    <col min="1" max="1" width="0" hidden="1" customWidth="1"/>
    <col min="2" max="2" width="2.77734375" customWidth="1"/>
    <col min="3" max="3" width="3.6640625" customWidth="1"/>
    <col min="4" max="4" width="3" customWidth="1"/>
    <col min="5" max="5" width="12.77734375" customWidth="1"/>
    <col min="6" max="6" width="1.77734375" customWidth="1"/>
    <col min="7" max="7" width="2.77734375" customWidth="1"/>
    <col min="8" max="8" width="3.6640625" customWidth="1"/>
    <col min="9" max="9" width="3" customWidth="1"/>
    <col min="10" max="10" width="12.77734375" customWidth="1"/>
    <col min="11" max="11" width="1.77734375" customWidth="1"/>
    <col min="12" max="12" width="2.77734375" customWidth="1"/>
    <col min="13" max="13" width="3.6640625" customWidth="1"/>
    <col min="14" max="14" width="3" customWidth="1"/>
    <col min="15" max="15" width="12.77734375" customWidth="1"/>
    <col min="16" max="16" width="1.77734375" customWidth="1"/>
    <col min="17" max="17" width="2.77734375" customWidth="1"/>
    <col min="18" max="18" width="3.6640625" customWidth="1"/>
    <col min="19" max="19" width="3" customWidth="1"/>
    <col min="20" max="20" width="12.77734375" customWidth="1"/>
    <col min="21" max="21" width="1.77734375" customWidth="1"/>
    <col min="22" max="22" width="2.77734375" customWidth="1"/>
    <col min="23" max="23" width="3.6640625" customWidth="1"/>
    <col min="24" max="24" width="3" customWidth="1"/>
    <col min="25" max="25" width="12.77734375" customWidth="1"/>
    <col min="26" max="26" width="1.77734375" customWidth="1"/>
    <col min="27" max="27" width="2.77734375" customWidth="1"/>
    <col min="28" max="28" width="3.6640625" customWidth="1"/>
    <col min="29" max="29" width="3" customWidth="1"/>
    <col min="30" max="30" width="12.77734375" customWidth="1"/>
  </cols>
  <sheetData>
    <row r="1" spans="1:39" ht="14.4" hidden="1" customHeight="1" x14ac:dyDescent="0.3">
      <c r="A1" s="2">
        <v>2024</v>
      </c>
      <c r="B1" s="62" t="s">
        <v>76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9" ht="37.799999999999997" customHeight="1" x14ac:dyDescent="0.3">
      <c r="A2" s="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9" s="1" customFormat="1" ht="12.6" hidden="1" thickBot="1" x14ac:dyDescent="0.3">
      <c r="B3" s="1">
        <f>MATCH(B4,Tabelle2!$A$2:$A$13,0)</f>
        <v>1</v>
      </c>
      <c r="C3" s="1">
        <f>DATE($A$1,B3,1)</f>
        <v>45292</v>
      </c>
      <c r="D3" s="1">
        <f>WEEKDAY(C3,3)</f>
        <v>0</v>
      </c>
      <c r="G3" s="1">
        <f>MATCH(G4,Tabelle2!$A$2:$A$13,0)</f>
        <v>2</v>
      </c>
      <c r="H3" s="45">
        <f>DATE($A$1,G3,1)</f>
        <v>45323</v>
      </c>
      <c r="I3" s="1">
        <f>WEEKDAY(H3,3)</f>
        <v>3</v>
      </c>
      <c r="L3" s="1">
        <f>MATCH(L4,Tabelle2!$A$2:$A$13,0)</f>
        <v>3</v>
      </c>
      <c r="M3" s="1">
        <f>DATE($A$1,L3,1)</f>
        <v>45352</v>
      </c>
      <c r="N3" s="1">
        <f>WEEKDAY(M3,3)</f>
        <v>4</v>
      </c>
      <c r="Q3" s="1">
        <f>MATCH(Q4,Tabelle2!$A$2:$A$13,0)</f>
        <v>4</v>
      </c>
      <c r="R3" s="1">
        <f>DATE($A$1,Q3,1)</f>
        <v>45383</v>
      </c>
      <c r="S3" s="1">
        <f>WEEKDAY(R3,3)</f>
        <v>0</v>
      </c>
      <c r="V3" s="1">
        <f>MATCH(V4,Tabelle2!$A$2:$A$13,0)</f>
        <v>5</v>
      </c>
      <c r="W3" s="1">
        <f>DATE($A$1,V3,1)</f>
        <v>45413</v>
      </c>
      <c r="X3" s="1">
        <f>WEEKDAY(W3,3)</f>
        <v>2</v>
      </c>
      <c r="AA3" s="1">
        <f>MATCH(AA4,Tabelle2!$A$2:$A$13,0)</f>
        <v>6</v>
      </c>
      <c r="AB3" s="1">
        <f>DATE($A$1,AA3,1)</f>
        <v>45444</v>
      </c>
      <c r="AC3" s="1">
        <f>WEEKDAY(AB3,3)</f>
        <v>5</v>
      </c>
    </row>
    <row r="4" spans="1:39" ht="21" customHeight="1" thickBot="1" x14ac:dyDescent="0.35">
      <c r="B4" s="55" t="s">
        <v>0</v>
      </c>
      <c r="C4" s="55"/>
      <c r="D4" s="55"/>
      <c r="E4" s="55"/>
      <c r="G4" s="55" t="s">
        <v>1</v>
      </c>
      <c r="H4" s="55"/>
      <c r="I4" s="55"/>
      <c r="J4" s="55"/>
      <c r="L4" s="55" t="s">
        <v>2</v>
      </c>
      <c r="M4" s="55"/>
      <c r="N4" s="55"/>
      <c r="O4" s="55"/>
      <c r="Q4" s="55" t="s">
        <v>3</v>
      </c>
      <c r="R4" s="55"/>
      <c r="S4" s="55"/>
      <c r="T4" s="55"/>
      <c r="V4" s="55" t="s">
        <v>4</v>
      </c>
      <c r="W4" s="55"/>
      <c r="X4" s="55"/>
      <c r="Y4" s="55"/>
      <c r="AA4" s="55" t="s">
        <v>5</v>
      </c>
      <c r="AB4" s="55"/>
      <c r="AC4" s="55"/>
      <c r="AD4" s="55"/>
    </row>
    <row r="5" spans="1:39" ht="3" customHeight="1" thickTop="1" x14ac:dyDescent="0.3">
      <c r="B5" s="51"/>
      <c r="C5" s="51"/>
      <c r="D5" s="51"/>
      <c r="E5" s="51"/>
      <c r="G5" s="51"/>
      <c r="H5" s="51"/>
      <c r="I5" s="51"/>
      <c r="J5" s="51"/>
      <c r="L5" s="51"/>
      <c r="M5" s="51"/>
      <c r="N5" s="51"/>
      <c r="O5" s="51"/>
      <c r="Q5" s="51"/>
      <c r="R5" s="51"/>
      <c r="S5" s="51"/>
      <c r="T5" s="51"/>
      <c r="V5" s="51"/>
      <c r="W5" s="51"/>
      <c r="X5" s="51"/>
      <c r="Y5" s="51"/>
      <c r="AA5" s="51"/>
      <c r="AB5" s="51"/>
      <c r="AC5" s="51"/>
      <c r="AD5" s="51"/>
    </row>
    <row r="6" spans="1:39" ht="16.05" customHeight="1" thickBot="1" x14ac:dyDescent="0.35">
      <c r="B6" s="52">
        <f>WEEKNUM(D6,2)</f>
        <v>1</v>
      </c>
      <c r="C6" s="44">
        <f>D6</f>
        <v>45292</v>
      </c>
      <c r="D6" s="43">
        <f>C3-D3</f>
        <v>45292</v>
      </c>
      <c r="E6" s="58" t="s">
        <v>24</v>
      </c>
      <c r="G6" s="52">
        <f>WEEKNUM(I6,2)</f>
        <v>5</v>
      </c>
      <c r="H6" s="44">
        <f>I6</f>
        <v>45323</v>
      </c>
      <c r="I6" s="43">
        <f>D36+1</f>
        <v>45323</v>
      </c>
      <c r="J6" s="58"/>
      <c r="L6" s="52">
        <f>WEEKNUM(N6,2)</f>
        <v>9</v>
      </c>
      <c r="M6" s="44">
        <f>N6</f>
        <v>45352</v>
      </c>
      <c r="N6" s="43">
        <f>I34+1</f>
        <v>45352</v>
      </c>
      <c r="O6" s="58"/>
      <c r="Q6" s="52">
        <f>WEEKNUM(S6,2)</f>
        <v>14</v>
      </c>
      <c r="R6" s="44">
        <f>S6</f>
        <v>45383</v>
      </c>
      <c r="S6" s="43">
        <f>R3-S3</f>
        <v>45383</v>
      </c>
      <c r="T6" s="58" t="s">
        <v>36</v>
      </c>
      <c r="V6" s="52">
        <f>WEEKNUM(X6,2)</f>
        <v>18</v>
      </c>
      <c r="W6" s="44">
        <f>X6</f>
        <v>45413</v>
      </c>
      <c r="X6" s="43">
        <f>S35+1</f>
        <v>45413</v>
      </c>
      <c r="Y6" s="58" t="s">
        <v>40</v>
      </c>
      <c r="AA6" s="52">
        <f>WEEKNUM(AC6,2)</f>
        <v>22</v>
      </c>
      <c r="AB6" s="44">
        <f>AC6</f>
        <v>45444</v>
      </c>
      <c r="AC6" s="43">
        <f>X36+1</f>
        <v>45444</v>
      </c>
      <c r="AD6" s="58"/>
    </row>
    <row r="7" spans="1:39" ht="16.05" customHeight="1" thickTop="1" x14ac:dyDescent="0.3">
      <c r="B7" s="52"/>
      <c r="C7" s="44">
        <f>D7</f>
        <v>45293</v>
      </c>
      <c r="D7" s="43">
        <f>D6+1</f>
        <v>45293</v>
      </c>
      <c r="E7" s="58"/>
      <c r="G7" s="52"/>
      <c r="H7" s="44">
        <f>I7</f>
        <v>45324</v>
      </c>
      <c r="I7" s="43">
        <f>I6+1</f>
        <v>45324</v>
      </c>
      <c r="J7" s="58"/>
      <c r="L7" s="52"/>
      <c r="M7" s="44">
        <f>N7</f>
        <v>45353</v>
      </c>
      <c r="N7" s="43">
        <f>N6+1</f>
        <v>45353</v>
      </c>
      <c r="O7" s="58"/>
      <c r="Q7" s="52"/>
      <c r="R7" s="44">
        <f>S7</f>
        <v>45384</v>
      </c>
      <c r="S7" s="43">
        <f>S6+1</f>
        <v>45384</v>
      </c>
      <c r="T7" s="58"/>
      <c r="V7" s="52"/>
      <c r="W7" s="44">
        <f>X7</f>
        <v>45414</v>
      </c>
      <c r="X7" s="43">
        <f>X6+1</f>
        <v>45414</v>
      </c>
      <c r="Y7" s="58"/>
      <c r="AA7" s="52"/>
      <c r="AB7" s="44">
        <f>AC7</f>
        <v>45445</v>
      </c>
      <c r="AC7" s="43">
        <f>AC6+1</f>
        <v>45445</v>
      </c>
      <c r="AD7" s="58"/>
      <c r="AM7" s="50"/>
    </row>
    <row r="8" spans="1:39" ht="16.05" customHeight="1" x14ac:dyDescent="0.3">
      <c r="B8" s="52"/>
      <c r="C8" s="44">
        <f t="shared" ref="C8:C36" si="0">D8</f>
        <v>45294</v>
      </c>
      <c r="D8" s="43">
        <f>D7+1</f>
        <v>45294</v>
      </c>
      <c r="E8" s="58"/>
      <c r="G8" s="52"/>
      <c r="H8" s="44">
        <f t="shared" ref="H8:H34" si="1">I8</f>
        <v>45325</v>
      </c>
      <c r="I8" s="43">
        <f>I7+1</f>
        <v>45325</v>
      </c>
      <c r="J8" s="58"/>
      <c r="L8" s="52"/>
      <c r="M8" s="44">
        <f t="shared" ref="M8:M36" si="2">N8</f>
        <v>45354</v>
      </c>
      <c r="N8" s="43">
        <f>N7+1</f>
        <v>45354</v>
      </c>
      <c r="O8" s="58"/>
      <c r="Q8" s="52"/>
      <c r="R8" s="44">
        <f t="shared" ref="R8:R35" si="3">S8</f>
        <v>45385</v>
      </c>
      <c r="S8" s="43">
        <f>S7+1</f>
        <v>45385</v>
      </c>
      <c r="T8" s="58"/>
      <c r="V8" s="52"/>
      <c r="W8" s="44">
        <f t="shared" ref="W8:W36" si="4">X8</f>
        <v>45415</v>
      </c>
      <c r="X8" s="43">
        <f>X7+1</f>
        <v>45415</v>
      </c>
      <c r="Y8" s="58"/>
      <c r="AA8" s="52">
        <f>WEEKNUM(AC8,2)</f>
        <v>23</v>
      </c>
      <c r="AB8" s="44">
        <f t="shared" ref="AB8:AB35" si="5">AC8</f>
        <v>45446</v>
      </c>
      <c r="AC8" s="43">
        <f>AC7+1</f>
        <v>45446</v>
      </c>
      <c r="AD8" s="58"/>
    </row>
    <row r="9" spans="1:39" ht="16.05" customHeight="1" x14ac:dyDescent="0.3">
      <c r="B9" s="52"/>
      <c r="C9" s="44">
        <f t="shared" si="0"/>
        <v>45295</v>
      </c>
      <c r="D9" s="43">
        <f>D8+1</f>
        <v>45295</v>
      </c>
      <c r="E9" s="58"/>
      <c r="G9" s="52"/>
      <c r="H9" s="44">
        <f t="shared" si="1"/>
        <v>45326</v>
      </c>
      <c r="I9" s="43">
        <f>I8+1</f>
        <v>45326</v>
      </c>
      <c r="J9" s="58"/>
      <c r="L9" s="52">
        <f>WEEKNUM(N9,2)</f>
        <v>10</v>
      </c>
      <c r="M9" s="44">
        <f t="shared" si="2"/>
        <v>45355</v>
      </c>
      <c r="N9" s="43">
        <f>N8+1</f>
        <v>45355</v>
      </c>
      <c r="O9" s="58"/>
      <c r="Q9" s="52"/>
      <c r="R9" s="44">
        <f t="shared" si="3"/>
        <v>45386</v>
      </c>
      <c r="S9" s="43">
        <f>S8+1</f>
        <v>45386</v>
      </c>
      <c r="T9" s="58"/>
      <c r="V9" s="52"/>
      <c r="W9" s="44">
        <f t="shared" si="4"/>
        <v>45416</v>
      </c>
      <c r="X9" s="43">
        <f>X8+1</f>
        <v>45416</v>
      </c>
      <c r="Y9" s="58"/>
      <c r="AA9" s="52"/>
      <c r="AB9" s="44">
        <f t="shared" si="5"/>
        <v>45447</v>
      </c>
      <c r="AC9" s="43">
        <f>AC8+1</f>
        <v>45447</v>
      </c>
      <c r="AD9" s="58"/>
    </row>
    <row r="10" spans="1:39" ht="16.05" customHeight="1" x14ac:dyDescent="0.3">
      <c r="B10" s="52"/>
      <c r="C10" s="44">
        <f t="shared" si="0"/>
        <v>45296</v>
      </c>
      <c r="D10" s="43">
        <f>D9+1</f>
        <v>45296</v>
      </c>
      <c r="E10" s="58"/>
      <c r="G10" s="52">
        <f>WEEKNUM(I10,2)</f>
        <v>6</v>
      </c>
      <c r="H10" s="44">
        <f t="shared" si="1"/>
        <v>45327</v>
      </c>
      <c r="I10" s="43">
        <f>I9+1</f>
        <v>45327</v>
      </c>
      <c r="J10" s="58"/>
      <c r="L10" s="52"/>
      <c r="M10" s="44">
        <f t="shared" si="2"/>
        <v>45356</v>
      </c>
      <c r="N10" s="43">
        <f>N9+1</f>
        <v>45356</v>
      </c>
      <c r="O10" s="58"/>
      <c r="Q10" s="52"/>
      <c r="R10" s="44">
        <f t="shared" si="3"/>
        <v>45387</v>
      </c>
      <c r="S10" s="43">
        <f>S9+1</f>
        <v>45387</v>
      </c>
      <c r="T10" s="58"/>
      <c r="V10" s="52"/>
      <c r="W10" s="44">
        <f t="shared" si="4"/>
        <v>45417</v>
      </c>
      <c r="X10" s="43">
        <f>X9+1</f>
        <v>45417</v>
      </c>
      <c r="Y10" s="58"/>
      <c r="AA10" s="52"/>
      <c r="AB10" s="44">
        <f t="shared" si="5"/>
        <v>45448</v>
      </c>
      <c r="AC10" s="43">
        <f>AC9+1</f>
        <v>45448</v>
      </c>
      <c r="AD10" s="58"/>
    </row>
    <row r="11" spans="1:39" ht="16.05" customHeight="1" x14ac:dyDescent="0.3">
      <c r="B11" s="52"/>
      <c r="C11" s="44">
        <f t="shared" si="0"/>
        <v>45297</v>
      </c>
      <c r="D11" s="43">
        <f t="shared" ref="D11:D27" si="6">D10+1</f>
        <v>45297</v>
      </c>
      <c r="E11" s="59"/>
      <c r="G11" s="52"/>
      <c r="H11" s="44">
        <f t="shared" si="1"/>
        <v>45328</v>
      </c>
      <c r="I11" s="43">
        <f t="shared" ref="I11:I34" si="7">I10+1</f>
        <v>45328</v>
      </c>
      <c r="J11" s="59"/>
      <c r="L11" s="52"/>
      <c r="M11" s="44">
        <f t="shared" si="2"/>
        <v>45357</v>
      </c>
      <c r="N11" s="43">
        <f t="shared" ref="N11:N27" si="8">N10+1</f>
        <v>45357</v>
      </c>
      <c r="O11" s="59"/>
      <c r="Q11" s="52"/>
      <c r="R11" s="44">
        <f t="shared" si="3"/>
        <v>45388</v>
      </c>
      <c r="S11" s="43">
        <f t="shared" ref="S11:S27" si="9">S10+1</f>
        <v>45388</v>
      </c>
      <c r="T11" s="59"/>
      <c r="V11" s="52">
        <f>WEEKNUM(X11,2)</f>
        <v>19</v>
      </c>
      <c r="W11" s="44">
        <f t="shared" si="4"/>
        <v>45418</v>
      </c>
      <c r="X11" s="43">
        <f t="shared" ref="X11:X27" si="10">X10+1</f>
        <v>45418</v>
      </c>
      <c r="Y11" s="59"/>
      <c r="AA11" s="52"/>
      <c r="AB11" s="44">
        <f t="shared" si="5"/>
        <v>45449</v>
      </c>
      <c r="AC11" s="43">
        <f t="shared" ref="AC11:AC27" si="11">AC10+1</f>
        <v>45449</v>
      </c>
      <c r="AD11" s="59"/>
    </row>
    <row r="12" spans="1:39" ht="16.05" customHeight="1" x14ac:dyDescent="0.3">
      <c r="B12" s="52"/>
      <c r="C12" s="44">
        <f t="shared" si="0"/>
        <v>45298</v>
      </c>
      <c r="D12" s="43">
        <f t="shared" si="6"/>
        <v>45298</v>
      </c>
      <c r="E12" s="60"/>
      <c r="G12" s="52"/>
      <c r="H12" s="44">
        <f t="shared" si="1"/>
        <v>45329</v>
      </c>
      <c r="I12" s="43">
        <f t="shared" si="7"/>
        <v>45329</v>
      </c>
      <c r="J12" s="60"/>
      <c r="L12" s="52"/>
      <c r="M12" s="44">
        <f t="shared" si="2"/>
        <v>45358</v>
      </c>
      <c r="N12" s="43">
        <f t="shared" si="8"/>
        <v>45358</v>
      </c>
      <c r="O12" s="60"/>
      <c r="Q12" s="52"/>
      <c r="R12" s="44">
        <f t="shared" si="3"/>
        <v>45389</v>
      </c>
      <c r="S12" s="43">
        <f t="shared" si="9"/>
        <v>45389</v>
      </c>
      <c r="T12" s="60"/>
      <c r="V12" s="52"/>
      <c r="W12" s="44">
        <f t="shared" si="4"/>
        <v>45419</v>
      </c>
      <c r="X12" s="43">
        <f t="shared" si="10"/>
        <v>45419</v>
      </c>
      <c r="Y12" s="60"/>
      <c r="AA12" s="52"/>
      <c r="AB12" s="44">
        <f t="shared" si="5"/>
        <v>45450</v>
      </c>
      <c r="AC12" s="43">
        <f t="shared" si="11"/>
        <v>45450</v>
      </c>
      <c r="AD12" s="60"/>
    </row>
    <row r="13" spans="1:39" ht="16.05" customHeight="1" x14ac:dyDescent="0.3">
      <c r="B13" s="52">
        <f>WEEKNUM(D13,2)</f>
        <v>2</v>
      </c>
      <c r="C13" s="44">
        <f t="shared" si="0"/>
        <v>45299</v>
      </c>
      <c r="D13" s="43">
        <f t="shared" si="6"/>
        <v>45299</v>
      </c>
      <c r="E13" s="60"/>
      <c r="G13" s="52"/>
      <c r="H13" s="44">
        <f t="shared" si="1"/>
        <v>45330</v>
      </c>
      <c r="I13" s="43">
        <f t="shared" si="7"/>
        <v>45330</v>
      </c>
      <c r="J13" s="60"/>
      <c r="L13" s="52"/>
      <c r="M13" s="44">
        <f t="shared" si="2"/>
        <v>45359</v>
      </c>
      <c r="N13" s="43">
        <f t="shared" si="8"/>
        <v>45359</v>
      </c>
      <c r="O13" s="60"/>
      <c r="Q13" s="52">
        <f>WEEKNUM(S13,2)</f>
        <v>15</v>
      </c>
      <c r="R13" s="44">
        <f t="shared" si="3"/>
        <v>45390</v>
      </c>
      <c r="S13" s="43">
        <f t="shared" si="9"/>
        <v>45390</v>
      </c>
      <c r="T13" s="60"/>
      <c r="V13" s="52"/>
      <c r="W13" s="44">
        <f t="shared" si="4"/>
        <v>45420</v>
      </c>
      <c r="X13" s="43">
        <f t="shared" si="10"/>
        <v>45420</v>
      </c>
      <c r="Y13" s="60"/>
      <c r="AA13" s="52"/>
      <c r="AB13" s="44">
        <f t="shared" si="5"/>
        <v>45451</v>
      </c>
      <c r="AC13" s="43">
        <f t="shared" si="11"/>
        <v>45451</v>
      </c>
      <c r="AD13" s="60"/>
    </row>
    <row r="14" spans="1:39" ht="16.05" customHeight="1" x14ac:dyDescent="0.3">
      <c r="B14" s="52"/>
      <c r="C14" s="44">
        <f t="shared" si="0"/>
        <v>45300</v>
      </c>
      <c r="D14" s="43">
        <f t="shared" si="6"/>
        <v>45300</v>
      </c>
      <c r="E14" s="60"/>
      <c r="G14" s="52"/>
      <c r="H14" s="44">
        <f t="shared" si="1"/>
        <v>45331</v>
      </c>
      <c r="I14" s="43">
        <f t="shared" si="7"/>
        <v>45331</v>
      </c>
      <c r="J14" s="60"/>
      <c r="L14" s="52"/>
      <c r="M14" s="44">
        <f t="shared" si="2"/>
        <v>45360</v>
      </c>
      <c r="N14" s="43">
        <f t="shared" si="8"/>
        <v>45360</v>
      </c>
      <c r="O14" s="60"/>
      <c r="Q14" s="52"/>
      <c r="R14" s="44">
        <f t="shared" si="3"/>
        <v>45391</v>
      </c>
      <c r="S14" s="43">
        <f t="shared" si="9"/>
        <v>45391</v>
      </c>
      <c r="T14" s="60"/>
      <c r="V14" s="52"/>
      <c r="W14" s="44">
        <f t="shared" si="4"/>
        <v>45421</v>
      </c>
      <c r="X14" s="43">
        <f t="shared" si="10"/>
        <v>45421</v>
      </c>
      <c r="Y14" s="60" t="s">
        <v>77</v>
      </c>
      <c r="AA14" s="52"/>
      <c r="AB14" s="44">
        <f t="shared" si="5"/>
        <v>45452</v>
      </c>
      <c r="AC14" s="43">
        <f t="shared" si="11"/>
        <v>45452</v>
      </c>
      <c r="AD14" s="60"/>
    </row>
    <row r="15" spans="1:39" ht="16.05" customHeight="1" x14ac:dyDescent="0.3">
      <c r="B15" s="52"/>
      <c r="C15" s="44">
        <f t="shared" si="0"/>
        <v>45301</v>
      </c>
      <c r="D15" s="43">
        <f t="shared" si="6"/>
        <v>45301</v>
      </c>
      <c r="E15" s="60"/>
      <c r="G15" s="52"/>
      <c r="H15" s="44">
        <f t="shared" si="1"/>
        <v>45332</v>
      </c>
      <c r="I15" s="43">
        <f t="shared" si="7"/>
        <v>45332</v>
      </c>
      <c r="J15" s="60"/>
      <c r="L15" s="52"/>
      <c r="M15" s="44">
        <f t="shared" si="2"/>
        <v>45361</v>
      </c>
      <c r="N15" s="43">
        <f t="shared" si="8"/>
        <v>45361</v>
      </c>
      <c r="O15" s="60"/>
      <c r="Q15" s="52"/>
      <c r="R15" s="44">
        <f t="shared" si="3"/>
        <v>45392</v>
      </c>
      <c r="S15" s="43">
        <f t="shared" si="9"/>
        <v>45392</v>
      </c>
      <c r="T15" s="60"/>
      <c r="V15" s="52"/>
      <c r="W15" s="44">
        <f t="shared" si="4"/>
        <v>45422</v>
      </c>
      <c r="X15" s="43">
        <f t="shared" si="10"/>
        <v>45422</v>
      </c>
      <c r="Y15" s="60"/>
      <c r="AA15" s="52">
        <f>WEEKNUM(AC15,2)</f>
        <v>24</v>
      </c>
      <c r="AB15" s="44">
        <f t="shared" si="5"/>
        <v>45453</v>
      </c>
      <c r="AC15" s="43">
        <f t="shared" si="11"/>
        <v>45453</v>
      </c>
      <c r="AD15" s="60"/>
    </row>
    <row r="16" spans="1:39" ht="16.05" customHeight="1" x14ac:dyDescent="0.3">
      <c r="B16" s="52"/>
      <c r="C16" s="44">
        <f t="shared" si="0"/>
        <v>45302</v>
      </c>
      <c r="D16" s="43">
        <f t="shared" si="6"/>
        <v>45302</v>
      </c>
      <c r="E16" s="60"/>
      <c r="G16" s="52"/>
      <c r="H16" s="44">
        <f t="shared" si="1"/>
        <v>45333</v>
      </c>
      <c r="I16" s="43">
        <f t="shared" si="7"/>
        <v>45333</v>
      </c>
      <c r="J16" s="60"/>
      <c r="L16" s="52">
        <f>WEEKNUM(N16,2)</f>
        <v>11</v>
      </c>
      <c r="M16" s="44">
        <f t="shared" si="2"/>
        <v>45362</v>
      </c>
      <c r="N16" s="43">
        <f t="shared" si="8"/>
        <v>45362</v>
      </c>
      <c r="O16" s="60"/>
      <c r="Q16" s="52"/>
      <c r="R16" s="44">
        <f t="shared" si="3"/>
        <v>45393</v>
      </c>
      <c r="S16" s="43">
        <f t="shared" si="9"/>
        <v>45393</v>
      </c>
      <c r="T16" s="60"/>
      <c r="V16" s="52"/>
      <c r="W16" s="44">
        <f t="shared" si="4"/>
        <v>45423</v>
      </c>
      <c r="X16" s="43">
        <f t="shared" si="10"/>
        <v>45423</v>
      </c>
      <c r="Y16" s="60"/>
      <c r="AA16" s="52"/>
      <c r="AB16" s="44">
        <f t="shared" si="5"/>
        <v>45454</v>
      </c>
      <c r="AC16" s="43">
        <f t="shared" si="11"/>
        <v>45454</v>
      </c>
      <c r="AD16" s="60"/>
    </row>
    <row r="17" spans="2:30" ht="16.05" customHeight="1" x14ac:dyDescent="0.3">
      <c r="B17" s="52"/>
      <c r="C17" s="44">
        <f t="shared" si="0"/>
        <v>45303</v>
      </c>
      <c r="D17" s="43">
        <f t="shared" si="6"/>
        <v>45303</v>
      </c>
      <c r="E17" s="60"/>
      <c r="G17" s="52">
        <f>WEEKNUM(I17,2)</f>
        <v>7</v>
      </c>
      <c r="H17" s="44">
        <f t="shared" si="1"/>
        <v>45334</v>
      </c>
      <c r="I17" s="43">
        <f t="shared" si="7"/>
        <v>45334</v>
      </c>
      <c r="J17" s="60"/>
      <c r="L17" s="52"/>
      <c r="M17" s="44">
        <f t="shared" si="2"/>
        <v>45363</v>
      </c>
      <c r="N17" s="43">
        <f t="shared" si="8"/>
        <v>45363</v>
      </c>
      <c r="O17" s="60"/>
      <c r="Q17" s="52"/>
      <c r="R17" s="44">
        <f t="shared" si="3"/>
        <v>45394</v>
      </c>
      <c r="S17" s="43">
        <f t="shared" si="9"/>
        <v>45394</v>
      </c>
      <c r="T17" s="60"/>
      <c r="V17" s="52"/>
      <c r="W17" s="44">
        <f t="shared" si="4"/>
        <v>45424</v>
      </c>
      <c r="X17" s="43">
        <f t="shared" si="10"/>
        <v>45424</v>
      </c>
      <c r="Y17" s="60"/>
      <c r="AA17" s="52"/>
      <c r="AB17" s="44">
        <f t="shared" si="5"/>
        <v>45455</v>
      </c>
      <c r="AC17" s="43">
        <f t="shared" si="11"/>
        <v>45455</v>
      </c>
      <c r="AD17" s="60"/>
    </row>
    <row r="18" spans="2:30" ht="16.05" customHeight="1" x14ac:dyDescent="0.3">
      <c r="B18" s="52"/>
      <c r="C18" s="44">
        <f t="shared" si="0"/>
        <v>45304</v>
      </c>
      <c r="D18" s="43">
        <f t="shared" si="6"/>
        <v>45304</v>
      </c>
      <c r="E18" s="60"/>
      <c r="G18" s="52"/>
      <c r="H18" s="44">
        <f t="shared" si="1"/>
        <v>45335</v>
      </c>
      <c r="I18" s="43">
        <f t="shared" si="7"/>
        <v>45335</v>
      </c>
      <c r="J18" s="60"/>
      <c r="L18" s="52"/>
      <c r="M18" s="44">
        <f t="shared" si="2"/>
        <v>45364</v>
      </c>
      <c r="N18" s="43">
        <f t="shared" si="8"/>
        <v>45364</v>
      </c>
      <c r="O18" s="60"/>
      <c r="Q18" s="52"/>
      <c r="R18" s="44">
        <f t="shared" si="3"/>
        <v>45395</v>
      </c>
      <c r="S18" s="43">
        <f t="shared" si="9"/>
        <v>45395</v>
      </c>
      <c r="T18" s="60"/>
      <c r="V18" s="52">
        <f>WEEKNUM(X18,2)</f>
        <v>20</v>
      </c>
      <c r="W18" s="44">
        <f t="shared" si="4"/>
        <v>45425</v>
      </c>
      <c r="X18" s="43">
        <f t="shared" si="10"/>
        <v>45425</v>
      </c>
      <c r="Y18" s="60"/>
      <c r="AA18" s="52"/>
      <c r="AB18" s="44">
        <f t="shared" si="5"/>
        <v>45456</v>
      </c>
      <c r="AC18" s="43">
        <f t="shared" si="11"/>
        <v>45456</v>
      </c>
      <c r="AD18" s="60"/>
    </row>
    <row r="19" spans="2:30" ht="16.05" customHeight="1" x14ac:dyDescent="0.3">
      <c r="B19" s="52"/>
      <c r="C19" s="44">
        <f t="shared" si="0"/>
        <v>45305</v>
      </c>
      <c r="D19" s="43">
        <f t="shared" si="6"/>
        <v>45305</v>
      </c>
      <c r="E19" s="60"/>
      <c r="G19" s="52"/>
      <c r="H19" s="44">
        <f t="shared" si="1"/>
        <v>45336</v>
      </c>
      <c r="I19" s="43">
        <f t="shared" si="7"/>
        <v>45336</v>
      </c>
      <c r="J19" s="60"/>
      <c r="L19" s="52"/>
      <c r="M19" s="44">
        <f t="shared" si="2"/>
        <v>45365</v>
      </c>
      <c r="N19" s="43">
        <f t="shared" si="8"/>
        <v>45365</v>
      </c>
      <c r="O19" s="60"/>
      <c r="Q19" s="52"/>
      <c r="R19" s="44">
        <f t="shared" si="3"/>
        <v>45396</v>
      </c>
      <c r="S19" s="43">
        <f t="shared" si="9"/>
        <v>45396</v>
      </c>
      <c r="T19" s="60"/>
      <c r="V19" s="52"/>
      <c r="W19" s="44">
        <f t="shared" si="4"/>
        <v>45426</v>
      </c>
      <c r="X19" s="43">
        <f t="shared" si="10"/>
        <v>45426</v>
      </c>
      <c r="Y19" s="60"/>
      <c r="AA19" s="52"/>
      <c r="AB19" s="44">
        <f t="shared" si="5"/>
        <v>45457</v>
      </c>
      <c r="AC19" s="43">
        <f t="shared" si="11"/>
        <v>45457</v>
      </c>
      <c r="AD19" s="60"/>
    </row>
    <row r="20" spans="2:30" ht="16.05" customHeight="1" x14ac:dyDescent="0.3">
      <c r="B20" s="52">
        <f t="shared" ref="B20:B34" si="12">WEEKNUM(D20,2)</f>
        <v>3</v>
      </c>
      <c r="C20" s="44">
        <f t="shared" si="0"/>
        <v>45306</v>
      </c>
      <c r="D20" s="43">
        <f t="shared" si="6"/>
        <v>45306</v>
      </c>
      <c r="E20" s="60"/>
      <c r="G20" s="52"/>
      <c r="H20" s="44">
        <f t="shared" si="1"/>
        <v>45337</v>
      </c>
      <c r="I20" s="43">
        <f t="shared" si="7"/>
        <v>45337</v>
      </c>
      <c r="J20" s="60"/>
      <c r="L20" s="52"/>
      <c r="M20" s="44">
        <f t="shared" si="2"/>
        <v>45366</v>
      </c>
      <c r="N20" s="43">
        <f t="shared" si="8"/>
        <v>45366</v>
      </c>
      <c r="O20" s="60"/>
      <c r="Q20" s="52">
        <f>WEEKNUM(S20,2)</f>
        <v>16</v>
      </c>
      <c r="R20" s="44">
        <f t="shared" si="3"/>
        <v>45397</v>
      </c>
      <c r="S20" s="43">
        <f t="shared" si="9"/>
        <v>45397</v>
      </c>
      <c r="T20" s="60"/>
      <c r="V20" s="52"/>
      <c r="W20" s="44">
        <f t="shared" si="4"/>
        <v>45427</v>
      </c>
      <c r="X20" s="43">
        <f t="shared" si="10"/>
        <v>45427</v>
      </c>
      <c r="Y20" s="60"/>
      <c r="AA20" s="52"/>
      <c r="AB20" s="44">
        <f t="shared" si="5"/>
        <v>45458</v>
      </c>
      <c r="AC20" s="43">
        <f t="shared" si="11"/>
        <v>45458</v>
      </c>
      <c r="AD20" s="60"/>
    </row>
    <row r="21" spans="2:30" ht="16.05" customHeight="1" x14ac:dyDescent="0.3">
      <c r="B21" s="52"/>
      <c r="C21" s="44">
        <f t="shared" si="0"/>
        <v>45307</v>
      </c>
      <c r="D21" s="43">
        <f t="shared" si="6"/>
        <v>45307</v>
      </c>
      <c r="E21" s="60"/>
      <c r="G21" s="52"/>
      <c r="H21" s="44">
        <f t="shared" si="1"/>
        <v>45338</v>
      </c>
      <c r="I21" s="43">
        <f t="shared" si="7"/>
        <v>45338</v>
      </c>
      <c r="J21" s="60"/>
      <c r="L21" s="52"/>
      <c r="M21" s="44">
        <f t="shared" si="2"/>
        <v>45367</v>
      </c>
      <c r="N21" s="43">
        <f t="shared" si="8"/>
        <v>45367</v>
      </c>
      <c r="O21" s="60"/>
      <c r="Q21" s="52"/>
      <c r="R21" s="44">
        <f t="shared" si="3"/>
        <v>45398</v>
      </c>
      <c r="S21" s="43">
        <f t="shared" si="9"/>
        <v>45398</v>
      </c>
      <c r="T21" s="60"/>
      <c r="V21" s="52"/>
      <c r="W21" s="44">
        <f t="shared" si="4"/>
        <v>45428</v>
      </c>
      <c r="X21" s="43">
        <f t="shared" si="10"/>
        <v>45428</v>
      </c>
      <c r="Y21" s="60"/>
      <c r="AA21" s="52"/>
      <c r="AB21" s="44">
        <f t="shared" si="5"/>
        <v>45459</v>
      </c>
      <c r="AC21" s="43">
        <f t="shared" si="11"/>
        <v>45459</v>
      </c>
      <c r="AD21" s="60"/>
    </row>
    <row r="22" spans="2:30" ht="16.05" customHeight="1" x14ac:dyDescent="0.3">
      <c r="B22" s="52"/>
      <c r="C22" s="44">
        <f t="shared" si="0"/>
        <v>45308</v>
      </c>
      <c r="D22" s="43">
        <f t="shared" si="6"/>
        <v>45308</v>
      </c>
      <c r="E22" s="60"/>
      <c r="G22" s="52"/>
      <c r="H22" s="44">
        <f t="shared" si="1"/>
        <v>45339</v>
      </c>
      <c r="I22" s="43">
        <f t="shared" si="7"/>
        <v>45339</v>
      </c>
      <c r="J22" s="60"/>
      <c r="L22" s="52"/>
      <c r="M22" s="44">
        <f t="shared" si="2"/>
        <v>45368</v>
      </c>
      <c r="N22" s="43">
        <f t="shared" si="8"/>
        <v>45368</v>
      </c>
      <c r="O22" s="60"/>
      <c r="Q22" s="52"/>
      <c r="R22" s="44">
        <f t="shared" si="3"/>
        <v>45399</v>
      </c>
      <c r="S22" s="43">
        <f t="shared" si="9"/>
        <v>45399</v>
      </c>
      <c r="T22" s="60"/>
      <c r="V22" s="52"/>
      <c r="W22" s="44">
        <f t="shared" si="4"/>
        <v>45429</v>
      </c>
      <c r="X22" s="43">
        <f t="shared" si="10"/>
        <v>45429</v>
      </c>
      <c r="Y22" s="60"/>
      <c r="AA22" s="52">
        <f>WEEKNUM(AC22,2)</f>
        <v>25</v>
      </c>
      <c r="AB22" s="44">
        <f t="shared" si="5"/>
        <v>45460</v>
      </c>
      <c r="AC22" s="43">
        <f t="shared" si="11"/>
        <v>45460</v>
      </c>
      <c r="AD22" s="60"/>
    </row>
    <row r="23" spans="2:30" ht="16.05" customHeight="1" x14ac:dyDescent="0.3">
      <c r="B23" s="52"/>
      <c r="C23" s="44">
        <f t="shared" si="0"/>
        <v>45309</v>
      </c>
      <c r="D23" s="43">
        <f t="shared" si="6"/>
        <v>45309</v>
      </c>
      <c r="E23" s="60"/>
      <c r="G23" s="52"/>
      <c r="H23" s="44">
        <f t="shared" si="1"/>
        <v>45340</v>
      </c>
      <c r="I23" s="43">
        <f t="shared" si="7"/>
        <v>45340</v>
      </c>
      <c r="J23" s="60"/>
      <c r="L23" s="52">
        <f>WEEKNUM(N23,2)</f>
        <v>12</v>
      </c>
      <c r="M23" s="44">
        <f t="shared" si="2"/>
        <v>45369</v>
      </c>
      <c r="N23" s="43">
        <f t="shared" si="8"/>
        <v>45369</v>
      </c>
      <c r="O23" s="60"/>
      <c r="Q23" s="52"/>
      <c r="R23" s="44">
        <f t="shared" si="3"/>
        <v>45400</v>
      </c>
      <c r="S23" s="43">
        <f t="shared" si="9"/>
        <v>45400</v>
      </c>
      <c r="T23" s="60"/>
      <c r="V23" s="52"/>
      <c r="W23" s="44">
        <f t="shared" si="4"/>
        <v>45430</v>
      </c>
      <c r="X23" s="43">
        <f t="shared" si="10"/>
        <v>45430</v>
      </c>
      <c r="Y23" s="60"/>
      <c r="AA23" s="52"/>
      <c r="AB23" s="44">
        <f t="shared" si="5"/>
        <v>45461</v>
      </c>
      <c r="AC23" s="43">
        <f t="shared" si="11"/>
        <v>45461</v>
      </c>
      <c r="AD23" s="60"/>
    </row>
    <row r="24" spans="2:30" ht="16.05" customHeight="1" x14ac:dyDescent="0.3">
      <c r="B24" s="52"/>
      <c r="C24" s="44">
        <f t="shared" si="0"/>
        <v>45310</v>
      </c>
      <c r="D24" s="43">
        <f t="shared" si="6"/>
        <v>45310</v>
      </c>
      <c r="E24" s="60"/>
      <c r="G24" s="52">
        <f>WEEKNUM(I24,2)</f>
        <v>8</v>
      </c>
      <c r="H24" s="44">
        <f t="shared" si="1"/>
        <v>45341</v>
      </c>
      <c r="I24" s="43">
        <f t="shared" si="7"/>
        <v>45341</v>
      </c>
      <c r="J24" s="60"/>
      <c r="L24" s="52"/>
      <c r="M24" s="44">
        <f t="shared" si="2"/>
        <v>45370</v>
      </c>
      <c r="N24" s="43">
        <f t="shared" si="8"/>
        <v>45370</v>
      </c>
      <c r="O24" s="60"/>
      <c r="Q24" s="52"/>
      <c r="R24" s="44">
        <f t="shared" si="3"/>
        <v>45401</v>
      </c>
      <c r="S24" s="43">
        <f t="shared" si="9"/>
        <v>45401</v>
      </c>
      <c r="T24" s="60"/>
      <c r="V24" s="52"/>
      <c r="W24" s="44">
        <f t="shared" si="4"/>
        <v>45431</v>
      </c>
      <c r="X24" s="43">
        <f t="shared" si="10"/>
        <v>45431</v>
      </c>
      <c r="Y24" s="60"/>
      <c r="AA24" s="52"/>
      <c r="AB24" s="44">
        <f t="shared" si="5"/>
        <v>45462</v>
      </c>
      <c r="AC24" s="43">
        <f t="shared" si="11"/>
        <v>45462</v>
      </c>
      <c r="AD24" s="60"/>
    </row>
    <row r="25" spans="2:30" ht="16.05" customHeight="1" x14ac:dyDescent="0.3">
      <c r="B25" s="52"/>
      <c r="C25" s="44">
        <f t="shared" si="0"/>
        <v>45311</v>
      </c>
      <c r="D25" s="43">
        <f t="shared" si="6"/>
        <v>45311</v>
      </c>
      <c r="E25" s="60"/>
      <c r="G25" s="52"/>
      <c r="H25" s="44">
        <f t="shared" si="1"/>
        <v>45342</v>
      </c>
      <c r="I25" s="43">
        <f t="shared" si="7"/>
        <v>45342</v>
      </c>
      <c r="J25" s="60"/>
      <c r="L25" s="52"/>
      <c r="M25" s="44">
        <f t="shared" si="2"/>
        <v>45371</v>
      </c>
      <c r="N25" s="43">
        <f t="shared" si="8"/>
        <v>45371</v>
      </c>
      <c r="O25" s="60"/>
      <c r="Q25" s="52"/>
      <c r="R25" s="44">
        <f t="shared" si="3"/>
        <v>45402</v>
      </c>
      <c r="S25" s="43">
        <f t="shared" si="9"/>
        <v>45402</v>
      </c>
      <c r="T25" s="60"/>
      <c r="V25" s="52">
        <f>WEEKNUM(X25,2)</f>
        <v>21</v>
      </c>
      <c r="W25" s="44">
        <f t="shared" si="4"/>
        <v>45432</v>
      </c>
      <c r="X25" s="43">
        <f t="shared" si="10"/>
        <v>45432</v>
      </c>
      <c r="Y25" s="61" t="s">
        <v>45</v>
      </c>
      <c r="AA25" s="52"/>
      <c r="AB25" s="44">
        <f t="shared" si="5"/>
        <v>45463</v>
      </c>
      <c r="AC25" s="43">
        <f t="shared" si="11"/>
        <v>45463</v>
      </c>
      <c r="AD25" s="60"/>
    </row>
    <row r="26" spans="2:30" ht="16.05" customHeight="1" x14ac:dyDescent="0.3">
      <c r="B26" s="52"/>
      <c r="C26" s="44">
        <f t="shared" si="0"/>
        <v>45312</v>
      </c>
      <c r="D26" s="43">
        <f t="shared" si="6"/>
        <v>45312</v>
      </c>
      <c r="E26" s="60"/>
      <c r="G26" s="52"/>
      <c r="H26" s="44">
        <f t="shared" si="1"/>
        <v>45343</v>
      </c>
      <c r="I26" s="43">
        <f t="shared" si="7"/>
        <v>45343</v>
      </c>
      <c r="J26" s="60"/>
      <c r="L26" s="52"/>
      <c r="M26" s="44">
        <f t="shared" si="2"/>
        <v>45372</v>
      </c>
      <c r="N26" s="43">
        <f t="shared" si="8"/>
        <v>45372</v>
      </c>
      <c r="O26" s="60"/>
      <c r="Q26" s="52"/>
      <c r="R26" s="44">
        <f t="shared" si="3"/>
        <v>45403</v>
      </c>
      <c r="S26" s="43">
        <f t="shared" si="9"/>
        <v>45403</v>
      </c>
      <c r="T26" s="60"/>
      <c r="V26" s="52"/>
      <c r="W26" s="44">
        <f t="shared" si="4"/>
        <v>45433</v>
      </c>
      <c r="X26" s="43">
        <f t="shared" si="10"/>
        <v>45433</v>
      </c>
      <c r="Y26" s="60"/>
      <c r="AA26" s="52"/>
      <c r="AB26" s="44">
        <f t="shared" si="5"/>
        <v>45464</v>
      </c>
      <c r="AC26" s="43">
        <f t="shared" si="11"/>
        <v>45464</v>
      </c>
      <c r="AD26" s="60"/>
    </row>
    <row r="27" spans="2:30" ht="16.05" customHeight="1" x14ac:dyDescent="0.3">
      <c r="B27" s="52">
        <f t="shared" si="12"/>
        <v>4</v>
      </c>
      <c r="C27" s="44">
        <f t="shared" si="0"/>
        <v>45313</v>
      </c>
      <c r="D27" s="43">
        <f t="shared" si="6"/>
        <v>45313</v>
      </c>
      <c r="E27" s="60"/>
      <c r="G27" s="52"/>
      <c r="H27" s="44">
        <f t="shared" si="1"/>
        <v>45344</v>
      </c>
      <c r="I27" s="43">
        <f t="shared" si="7"/>
        <v>45344</v>
      </c>
      <c r="J27" s="60"/>
      <c r="L27" s="52"/>
      <c r="M27" s="44">
        <f t="shared" si="2"/>
        <v>45373</v>
      </c>
      <c r="N27" s="43">
        <f t="shared" si="8"/>
        <v>45373</v>
      </c>
      <c r="O27" s="60"/>
      <c r="Q27" s="52">
        <f t="shared" ref="Q27" si="13">WEEKNUM(S27,2)</f>
        <v>17</v>
      </c>
      <c r="R27" s="44">
        <f t="shared" si="3"/>
        <v>45404</v>
      </c>
      <c r="S27" s="43">
        <f t="shared" si="9"/>
        <v>45404</v>
      </c>
      <c r="T27" s="60"/>
      <c r="V27" s="52"/>
      <c r="W27" s="44">
        <f t="shared" si="4"/>
        <v>45434</v>
      </c>
      <c r="X27" s="43">
        <f t="shared" si="10"/>
        <v>45434</v>
      </c>
      <c r="Y27" s="60"/>
      <c r="AA27" s="52"/>
      <c r="AB27" s="44">
        <f t="shared" si="5"/>
        <v>45465</v>
      </c>
      <c r="AC27" s="43">
        <f t="shared" si="11"/>
        <v>45465</v>
      </c>
      <c r="AD27" s="60"/>
    </row>
    <row r="28" spans="2:30" ht="16.05" customHeight="1" x14ac:dyDescent="0.3">
      <c r="B28" s="52"/>
      <c r="C28" s="44">
        <f t="shared" si="0"/>
        <v>45314</v>
      </c>
      <c r="D28" s="43">
        <f t="shared" ref="D28:D36" si="14">D27+1</f>
        <v>45314</v>
      </c>
      <c r="E28" s="60"/>
      <c r="G28" s="52"/>
      <c r="H28" s="44">
        <f t="shared" si="1"/>
        <v>45345</v>
      </c>
      <c r="I28" s="43">
        <f t="shared" si="7"/>
        <v>45345</v>
      </c>
      <c r="J28" s="60"/>
      <c r="L28" s="52"/>
      <c r="M28" s="44">
        <f t="shared" si="2"/>
        <v>45374</v>
      </c>
      <c r="N28" s="43">
        <f t="shared" ref="N28:N36" si="15">N27+1</f>
        <v>45374</v>
      </c>
      <c r="O28" s="60"/>
      <c r="Q28" s="52"/>
      <c r="R28" s="44">
        <f t="shared" si="3"/>
        <v>45405</v>
      </c>
      <c r="S28" s="43">
        <f t="shared" ref="S28:S35" si="16">S27+1</f>
        <v>45405</v>
      </c>
      <c r="T28" s="60"/>
      <c r="V28" s="52"/>
      <c r="W28" s="44">
        <f t="shared" si="4"/>
        <v>45435</v>
      </c>
      <c r="X28" s="43">
        <f t="shared" ref="X28:X36" si="17">X27+1</f>
        <v>45435</v>
      </c>
      <c r="Y28" s="60"/>
      <c r="AA28" s="52"/>
      <c r="AB28" s="44">
        <f t="shared" si="5"/>
        <v>45466</v>
      </c>
      <c r="AC28" s="43">
        <f t="shared" ref="AC28:AC35" si="18">AC27+1</f>
        <v>45466</v>
      </c>
      <c r="AD28" s="60"/>
    </row>
    <row r="29" spans="2:30" ht="16.05" customHeight="1" x14ac:dyDescent="0.3">
      <c r="B29" s="52"/>
      <c r="C29" s="44">
        <f t="shared" si="0"/>
        <v>45315</v>
      </c>
      <c r="D29" s="43">
        <f t="shared" si="14"/>
        <v>45315</v>
      </c>
      <c r="E29" s="60"/>
      <c r="G29" s="52"/>
      <c r="H29" s="44">
        <f t="shared" si="1"/>
        <v>45346</v>
      </c>
      <c r="I29" s="43">
        <f t="shared" si="7"/>
        <v>45346</v>
      </c>
      <c r="J29" s="60"/>
      <c r="L29" s="52"/>
      <c r="M29" s="44">
        <f t="shared" si="2"/>
        <v>45375</v>
      </c>
      <c r="N29" s="43">
        <f t="shared" si="15"/>
        <v>45375</v>
      </c>
      <c r="O29" s="60"/>
      <c r="Q29" s="52"/>
      <c r="R29" s="44">
        <f t="shared" si="3"/>
        <v>45406</v>
      </c>
      <c r="S29" s="43">
        <f t="shared" si="16"/>
        <v>45406</v>
      </c>
      <c r="T29" s="60"/>
      <c r="V29" s="52"/>
      <c r="W29" s="44">
        <f t="shared" si="4"/>
        <v>45436</v>
      </c>
      <c r="X29" s="43">
        <f t="shared" si="17"/>
        <v>45436</v>
      </c>
      <c r="Y29" s="60"/>
      <c r="AA29" s="52">
        <f>WEEKNUM(AC29,2)</f>
        <v>26</v>
      </c>
      <c r="AB29" s="44">
        <f t="shared" si="5"/>
        <v>45467</v>
      </c>
      <c r="AC29" s="43">
        <f t="shared" si="18"/>
        <v>45467</v>
      </c>
      <c r="AD29" s="60"/>
    </row>
    <row r="30" spans="2:30" ht="16.05" customHeight="1" x14ac:dyDescent="0.3">
      <c r="B30" s="52"/>
      <c r="C30" s="44">
        <f t="shared" si="0"/>
        <v>45316</v>
      </c>
      <c r="D30" s="43">
        <f t="shared" si="14"/>
        <v>45316</v>
      </c>
      <c r="E30" s="60"/>
      <c r="G30" s="52"/>
      <c r="H30" s="44">
        <f t="shared" si="1"/>
        <v>45347</v>
      </c>
      <c r="I30" s="43">
        <f t="shared" si="7"/>
        <v>45347</v>
      </c>
      <c r="J30" s="60"/>
      <c r="L30" s="52">
        <f>WEEKNUM(N30,2)</f>
        <v>13</v>
      </c>
      <c r="M30" s="44">
        <f t="shared" si="2"/>
        <v>45376</v>
      </c>
      <c r="N30" s="43">
        <f t="shared" si="15"/>
        <v>45376</v>
      </c>
      <c r="O30" s="60"/>
      <c r="Q30" s="52"/>
      <c r="R30" s="44">
        <f t="shared" si="3"/>
        <v>45407</v>
      </c>
      <c r="S30" s="43">
        <f t="shared" si="16"/>
        <v>45407</v>
      </c>
      <c r="T30" s="60"/>
      <c r="V30" s="52"/>
      <c r="W30" s="44">
        <f t="shared" si="4"/>
        <v>45437</v>
      </c>
      <c r="X30" s="43">
        <f t="shared" si="17"/>
        <v>45437</v>
      </c>
      <c r="Y30" s="60"/>
      <c r="AA30" s="52"/>
      <c r="AB30" s="44">
        <f t="shared" si="5"/>
        <v>45468</v>
      </c>
      <c r="AC30" s="43">
        <f t="shared" si="18"/>
        <v>45468</v>
      </c>
      <c r="AD30" s="60"/>
    </row>
    <row r="31" spans="2:30" ht="16.05" customHeight="1" x14ac:dyDescent="0.3">
      <c r="B31" s="52"/>
      <c r="C31" s="44">
        <f t="shared" si="0"/>
        <v>45317</v>
      </c>
      <c r="D31" s="43">
        <f t="shared" si="14"/>
        <v>45317</v>
      </c>
      <c r="E31" s="60"/>
      <c r="G31" s="52">
        <f>WEEKNUM(I31,2)</f>
        <v>9</v>
      </c>
      <c r="H31" s="44">
        <f t="shared" si="1"/>
        <v>45348</v>
      </c>
      <c r="I31" s="43">
        <f t="shared" si="7"/>
        <v>45348</v>
      </c>
      <c r="J31" s="60"/>
      <c r="L31" s="52"/>
      <c r="M31" s="44">
        <f t="shared" si="2"/>
        <v>45377</v>
      </c>
      <c r="N31" s="43">
        <f t="shared" si="15"/>
        <v>45377</v>
      </c>
      <c r="O31" s="60"/>
      <c r="Q31" s="52"/>
      <c r="R31" s="44">
        <f t="shared" si="3"/>
        <v>45408</v>
      </c>
      <c r="S31" s="43">
        <f t="shared" si="16"/>
        <v>45408</v>
      </c>
      <c r="T31" s="60"/>
      <c r="V31" s="52"/>
      <c r="W31" s="44">
        <f t="shared" si="4"/>
        <v>45438</v>
      </c>
      <c r="X31" s="43">
        <f t="shared" si="17"/>
        <v>45438</v>
      </c>
      <c r="Y31" s="60"/>
      <c r="AA31" s="52"/>
      <c r="AB31" s="44">
        <f t="shared" si="5"/>
        <v>45469</v>
      </c>
      <c r="AC31" s="43">
        <f t="shared" si="18"/>
        <v>45469</v>
      </c>
      <c r="AD31" s="60"/>
    </row>
    <row r="32" spans="2:30" ht="16.05" customHeight="1" x14ac:dyDescent="0.3">
      <c r="B32" s="52"/>
      <c r="C32" s="44">
        <f t="shared" si="0"/>
        <v>45318</v>
      </c>
      <c r="D32" s="43">
        <f t="shared" si="14"/>
        <v>45318</v>
      </c>
      <c r="E32" s="60"/>
      <c r="G32" s="52"/>
      <c r="H32" s="44">
        <f t="shared" si="1"/>
        <v>45349</v>
      </c>
      <c r="I32" s="43">
        <f t="shared" si="7"/>
        <v>45349</v>
      </c>
      <c r="J32" s="60"/>
      <c r="L32" s="52"/>
      <c r="M32" s="44">
        <f t="shared" si="2"/>
        <v>45378</v>
      </c>
      <c r="N32" s="43">
        <f t="shared" si="15"/>
        <v>45378</v>
      </c>
      <c r="O32" s="60"/>
      <c r="Q32" s="52"/>
      <c r="R32" s="44">
        <f t="shared" si="3"/>
        <v>45409</v>
      </c>
      <c r="S32" s="43">
        <f t="shared" si="16"/>
        <v>45409</v>
      </c>
      <c r="T32" s="60"/>
      <c r="V32" s="52">
        <f>WEEKNUM(X32,2)</f>
        <v>22</v>
      </c>
      <c r="W32" s="44">
        <f t="shared" si="4"/>
        <v>45439</v>
      </c>
      <c r="X32" s="43">
        <f t="shared" si="17"/>
        <v>45439</v>
      </c>
      <c r="Y32" s="60"/>
      <c r="AA32" s="52"/>
      <c r="AB32" s="44">
        <f t="shared" si="5"/>
        <v>45470</v>
      </c>
      <c r="AC32" s="43">
        <f t="shared" si="18"/>
        <v>45470</v>
      </c>
      <c r="AD32" s="60"/>
    </row>
    <row r="33" spans="2:30" ht="16.05" customHeight="1" x14ac:dyDescent="0.3">
      <c r="B33" s="52"/>
      <c r="C33" s="44">
        <f t="shared" si="0"/>
        <v>45319</v>
      </c>
      <c r="D33" s="43">
        <f t="shared" si="14"/>
        <v>45319</v>
      </c>
      <c r="E33" s="60"/>
      <c r="G33" s="52"/>
      <c r="H33" s="44">
        <f t="shared" si="1"/>
        <v>45350</v>
      </c>
      <c r="I33" s="43">
        <f t="shared" si="7"/>
        <v>45350</v>
      </c>
      <c r="J33" s="60"/>
      <c r="L33" s="52"/>
      <c r="M33" s="44">
        <f t="shared" si="2"/>
        <v>45379</v>
      </c>
      <c r="N33" s="43">
        <f t="shared" si="15"/>
        <v>45379</v>
      </c>
      <c r="O33" s="60"/>
      <c r="Q33" s="52"/>
      <c r="R33" s="44">
        <f t="shared" si="3"/>
        <v>45410</v>
      </c>
      <c r="S33" s="43">
        <f t="shared" si="16"/>
        <v>45410</v>
      </c>
      <c r="T33" s="60"/>
      <c r="V33" s="52"/>
      <c r="W33" s="44">
        <f t="shared" si="4"/>
        <v>45440</v>
      </c>
      <c r="X33" s="43">
        <f t="shared" si="17"/>
        <v>45440</v>
      </c>
      <c r="Y33" s="60"/>
      <c r="AA33" s="52"/>
      <c r="AB33" s="44">
        <f t="shared" si="5"/>
        <v>45471</v>
      </c>
      <c r="AC33" s="43">
        <f t="shared" si="18"/>
        <v>45471</v>
      </c>
      <c r="AD33" s="60"/>
    </row>
    <row r="34" spans="2:30" ht="16.05" customHeight="1" x14ac:dyDescent="0.3">
      <c r="B34" s="52">
        <f t="shared" si="12"/>
        <v>5</v>
      </c>
      <c r="C34" s="44">
        <f t="shared" si="0"/>
        <v>45320</v>
      </c>
      <c r="D34" s="43">
        <f t="shared" si="14"/>
        <v>45320</v>
      </c>
      <c r="E34" s="60"/>
      <c r="G34" s="52"/>
      <c r="H34" s="44">
        <f t="shared" si="1"/>
        <v>45351</v>
      </c>
      <c r="I34" s="43">
        <f t="shared" si="7"/>
        <v>45351</v>
      </c>
      <c r="J34" s="60"/>
      <c r="L34" s="52"/>
      <c r="M34" s="44">
        <f t="shared" si="2"/>
        <v>45380</v>
      </c>
      <c r="N34" s="43">
        <f t="shared" si="15"/>
        <v>45380</v>
      </c>
      <c r="O34" s="60" t="s">
        <v>33</v>
      </c>
      <c r="Q34" s="52">
        <f>WEEKNUM(S34,2)</f>
        <v>18</v>
      </c>
      <c r="R34" s="44">
        <f t="shared" si="3"/>
        <v>45411</v>
      </c>
      <c r="S34" s="43">
        <f t="shared" si="16"/>
        <v>45411</v>
      </c>
      <c r="T34" s="60"/>
      <c r="V34" s="52"/>
      <c r="W34" s="44">
        <f t="shared" si="4"/>
        <v>45441</v>
      </c>
      <c r="X34" s="43">
        <f t="shared" si="17"/>
        <v>45441</v>
      </c>
      <c r="Y34" s="60"/>
      <c r="AA34" s="52"/>
      <c r="AB34" s="44">
        <f t="shared" si="5"/>
        <v>45472</v>
      </c>
      <c r="AC34" s="43">
        <f t="shared" si="18"/>
        <v>45472</v>
      </c>
      <c r="AD34" s="60"/>
    </row>
    <row r="35" spans="2:30" ht="16.05" customHeight="1" x14ac:dyDescent="0.3">
      <c r="B35" s="52"/>
      <c r="C35" s="44">
        <f t="shared" si="0"/>
        <v>45321</v>
      </c>
      <c r="D35" s="43">
        <f t="shared" si="14"/>
        <v>45321</v>
      </c>
      <c r="E35" s="60"/>
      <c r="G35" s="53"/>
      <c r="H35" s="53"/>
      <c r="I35" s="53"/>
      <c r="J35" s="53"/>
      <c r="L35" s="52"/>
      <c r="M35" s="44">
        <f t="shared" si="2"/>
        <v>45381</v>
      </c>
      <c r="N35" s="43">
        <f t="shared" si="15"/>
        <v>45381</v>
      </c>
      <c r="O35" s="60"/>
      <c r="Q35" s="52"/>
      <c r="R35" s="44">
        <f t="shared" si="3"/>
        <v>45412</v>
      </c>
      <c r="S35" s="43">
        <f t="shared" si="16"/>
        <v>45412</v>
      </c>
      <c r="T35" s="60"/>
      <c r="V35" s="52"/>
      <c r="W35" s="44">
        <f t="shared" si="4"/>
        <v>45442</v>
      </c>
      <c r="X35" s="43">
        <f t="shared" si="17"/>
        <v>45442</v>
      </c>
      <c r="Y35" s="60"/>
      <c r="AA35" s="52"/>
      <c r="AB35" s="44">
        <f t="shared" si="5"/>
        <v>45473</v>
      </c>
      <c r="AC35" s="43">
        <f t="shared" si="18"/>
        <v>45473</v>
      </c>
      <c r="AD35" s="60"/>
    </row>
    <row r="36" spans="2:30" ht="16.05" customHeight="1" x14ac:dyDescent="0.3">
      <c r="B36" s="52"/>
      <c r="C36" s="44">
        <f t="shared" si="0"/>
        <v>45322</v>
      </c>
      <c r="D36" s="43">
        <f t="shared" si="14"/>
        <v>45322</v>
      </c>
      <c r="E36" s="60"/>
      <c r="G36" s="53"/>
      <c r="H36" s="53"/>
      <c r="I36" s="53"/>
      <c r="J36" s="53"/>
      <c r="L36" s="52"/>
      <c r="M36" s="44">
        <f t="shared" si="2"/>
        <v>45382</v>
      </c>
      <c r="N36" s="43">
        <f t="shared" si="15"/>
        <v>45382</v>
      </c>
      <c r="O36" s="60"/>
      <c r="Q36" s="48"/>
      <c r="R36" s="46"/>
      <c r="S36" s="47"/>
      <c r="V36" s="52"/>
      <c r="W36" s="44">
        <f t="shared" si="4"/>
        <v>45443</v>
      </c>
      <c r="X36" s="43">
        <f t="shared" si="17"/>
        <v>45443</v>
      </c>
      <c r="Y36" s="60"/>
      <c r="AA36" s="48"/>
      <c r="AB36" s="46"/>
      <c r="AC36" s="47"/>
    </row>
    <row r="37" spans="2:30" ht="13.95" customHeight="1" x14ac:dyDescent="0.3">
      <c r="B37" s="48"/>
      <c r="C37" s="46"/>
      <c r="D37" s="47"/>
      <c r="G37" s="48"/>
      <c r="H37" s="46"/>
      <c r="I37" s="47"/>
      <c r="L37" s="48"/>
      <c r="M37" s="46"/>
      <c r="N37" s="47"/>
      <c r="Q37" s="48"/>
      <c r="R37" s="46"/>
      <c r="S37" s="47"/>
      <c r="V37" s="48"/>
      <c r="W37" s="46"/>
      <c r="X37" s="47"/>
      <c r="AA37" s="48"/>
      <c r="AB37" s="46"/>
      <c r="AC37" s="47"/>
    </row>
    <row r="38" spans="2:30" x14ac:dyDescent="0.3">
      <c r="B38" s="54" t="s">
        <v>76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2:30" x14ac:dyDescent="0.3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2:30" ht="15" hidden="1" thickBot="1" x14ac:dyDescent="0.35">
      <c r="B40" s="1">
        <f>MATCH(B41,Tabelle2!$A$2:$A$13,0)</f>
        <v>7</v>
      </c>
      <c r="C40" s="1">
        <f>DATE($A$1,B40,1)</f>
        <v>45474</v>
      </c>
      <c r="D40" s="1">
        <f>WEEKDAY(C40,3)</f>
        <v>0</v>
      </c>
      <c r="E40" s="1"/>
      <c r="F40" s="1"/>
      <c r="G40" s="1">
        <f>MATCH(G41,Tabelle2!$A$2:$A$13,0)</f>
        <v>8</v>
      </c>
      <c r="H40" s="45">
        <f>DATE($A$1,G40,1)</f>
        <v>45505</v>
      </c>
      <c r="I40" s="1">
        <f>WEEKDAY(H40,3)</f>
        <v>3</v>
      </c>
      <c r="J40" s="1"/>
      <c r="K40" s="1"/>
      <c r="L40" s="1">
        <f>MATCH(L41,Tabelle2!$A$2:$A$13,0)</f>
        <v>9</v>
      </c>
      <c r="M40" s="1">
        <f>DATE($A$1,L40,1)</f>
        <v>45536</v>
      </c>
      <c r="N40" s="1">
        <f>WEEKDAY(M40,3)</f>
        <v>6</v>
      </c>
      <c r="O40" s="1"/>
      <c r="P40" s="1"/>
      <c r="Q40" s="1">
        <f>MATCH(Q41,Tabelle2!$A$2:$A$13,0)</f>
        <v>10</v>
      </c>
      <c r="R40" s="1">
        <f>DATE($A$1,Q40,1)</f>
        <v>45566</v>
      </c>
      <c r="S40" s="1">
        <f>WEEKDAY(R40,3)</f>
        <v>1</v>
      </c>
      <c r="T40" s="1"/>
      <c r="U40" s="1"/>
      <c r="V40" s="1">
        <f>MATCH(V41,Tabelle2!$A$2:$A$13,0)</f>
        <v>11</v>
      </c>
      <c r="W40" s="1">
        <f>DATE($A$1,V40,1)</f>
        <v>45597</v>
      </c>
      <c r="X40" s="1">
        <f>WEEKDAY(W40,3)</f>
        <v>4</v>
      </c>
      <c r="Y40" s="1"/>
      <c r="Z40" s="1"/>
      <c r="AA40" s="1">
        <f>MATCH(AA41,Tabelle2!$A$2:$A$13,0)</f>
        <v>12</v>
      </c>
      <c r="AB40" s="1">
        <f>DATE($A$1,AA40,1)</f>
        <v>45627</v>
      </c>
      <c r="AC40" s="1">
        <f>WEEKDAY(AB40,3)</f>
        <v>6</v>
      </c>
      <c r="AD40" s="1"/>
    </row>
    <row r="41" spans="2:30" ht="24" thickBot="1" x14ac:dyDescent="0.35">
      <c r="B41" s="55" t="s">
        <v>6</v>
      </c>
      <c r="C41" s="55"/>
      <c r="D41" s="55"/>
      <c r="E41" s="55"/>
      <c r="G41" s="55" t="s">
        <v>7</v>
      </c>
      <c r="H41" s="55"/>
      <c r="I41" s="55"/>
      <c r="J41" s="55"/>
      <c r="L41" s="55" t="s">
        <v>8</v>
      </c>
      <c r="M41" s="55"/>
      <c r="N41" s="55"/>
      <c r="O41" s="55"/>
      <c r="Q41" s="55" t="s">
        <v>9</v>
      </c>
      <c r="R41" s="55"/>
      <c r="S41" s="55"/>
      <c r="T41" s="55"/>
      <c r="V41" s="55" t="s">
        <v>10</v>
      </c>
      <c r="W41" s="55"/>
      <c r="X41" s="55"/>
      <c r="Y41" s="55"/>
      <c r="AA41" s="55" t="s">
        <v>11</v>
      </c>
      <c r="AB41" s="55"/>
      <c r="AC41" s="55"/>
      <c r="AD41" s="55"/>
    </row>
    <row r="42" spans="2:30" ht="3" customHeight="1" thickTop="1" x14ac:dyDescent="0.3">
      <c r="B42" s="51"/>
      <c r="C42" s="51"/>
      <c r="D42" s="51"/>
      <c r="E42" s="51"/>
      <c r="G42" s="51"/>
      <c r="H42" s="51"/>
      <c r="I42" s="51"/>
      <c r="J42" s="51"/>
      <c r="L42" s="51"/>
      <c r="M42" s="51"/>
      <c r="N42" s="51"/>
      <c r="O42" s="51"/>
      <c r="Q42" s="51"/>
      <c r="R42" s="51"/>
      <c r="S42" s="51"/>
      <c r="T42" s="51"/>
      <c r="V42" s="51"/>
      <c r="W42" s="51"/>
      <c r="X42" s="51"/>
      <c r="Y42" s="51"/>
      <c r="AA42" s="51"/>
      <c r="AB42" s="51"/>
      <c r="AC42" s="51"/>
      <c r="AD42" s="51"/>
    </row>
    <row r="43" spans="2:30" ht="16.05" customHeight="1" x14ac:dyDescent="0.3">
      <c r="B43" s="52">
        <f>WEEKNUM(D43,2)</f>
        <v>27</v>
      </c>
      <c r="C43" s="44">
        <f>D43</f>
        <v>45474</v>
      </c>
      <c r="D43" s="43">
        <f>C40-D40</f>
        <v>45474</v>
      </c>
      <c r="E43" s="58"/>
      <c r="G43" s="52">
        <f>WEEKNUM(I43,2)</f>
        <v>31</v>
      </c>
      <c r="H43" s="44">
        <f>I43</f>
        <v>45505</v>
      </c>
      <c r="I43" s="43">
        <f>D73+1</f>
        <v>45505</v>
      </c>
      <c r="J43" s="58"/>
      <c r="L43" s="49">
        <f>WEEKNUM(N43,2)</f>
        <v>35</v>
      </c>
      <c r="M43" s="44">
        <f>N43</f>
        <v>45536</v>
      </c>
      <c r="N43" s="43">
        <f>I73+1</f>
        <v>45536</v>
      </c>
      <c r="O43" s="58"/>
      <c r="Q43" s="52">
        <f>WEEKNUM(S43,2)</f>
        <v>40</v>
      </c>
      <c r="R43" s="44">
        <f>S43</f>
        <v>45566</v>
      </c>
      <c r="S43" s="43">
        <f>N72+1</f>
        <v>45566</v>
      </c>
      <c r="T43" s="58"/>
      <c r="V43" s="52">
        <f>WEEKNUM(X43,2)</f>
        <v>44</v>
      </c>
      <c r="W43" s="44">
        <f>X43</f>
        <v>45597</v>
      </c>
      <c r="X43" s="43">
        <f>S73+1</f>
        <v>45597</v>
      </c>
      <c r="Y43" s="58"/>
      <c r="AA43" s="49">
        <f>WEEKNUM(AC43,2)</f>
        <v>48</v>
      </c>
      <c r="AB43" s="44">
        <f>AC43</f>
        <v>45627</v>
      </c>
      <c r="AC43" s="43">
        <f>X72+1</f>
        <v>45627</v>
      </c>
      <c r="AD43" s="58"/>
    </row>
    <row r="44" spans="2:30" ht="16.05" customHeight="1" x14ac:dyDescent="0.3">
      <c r="B44" s="52"/>
      <c r="C44" s="44">
        <f>D44</f>
        <v>45475</v>
      </c>
      <c r="D44" s="43">
        <f>D43+1</f>
        <v>45475</v>
      </c>
      <c r="E44" s="58"/>
      <c r="G44" s="52"/>
      <c r="H44" s="44">
        <f>I44</f>
        <v>45506</v>
      </c>
      <c r="I44" s="43">
        <f>I43+1</f>
        <v>45506</v>
      </c>
      <c r="J44" s="58"/>
      <c r="L44" s="52">
        <f>WEEKNUM(N44,2)</f>
        <v>36</v>
      </c>
      <c r="M44" s="44">
        <f>N44</f>
        <v>45537</v>
      </c>
      <c r="N44" s="43">
        <f>N43+1</f>
        <v>45537</v>
      </c>
      <c r="O44" s="58"/>
      <c r="Q44" s="52"/>
      <c r="R44" s="44">
        <f>S44</f>
        <v>45567</v>
      </c>
      <c r="S44" s="43">
        <f>S43+1</f>
        <v>45567</v>
      </c>
      <c r="T44" s="58"/>
      <c r="V44" s="52"/>
      <c r="W44" s="44">
        <f>X44</f>
        <v>45598</v>
      </c>
      <c r="X44" s="43">
        <f>X43+1</f>
        <v>45598</v>
      </c>
      <c r="Y44" s="58"/>
      <c r="AA44" s="52">
        <f>WEEKNUM(AC45,2)</f>
        <v>49</v>
      </c>
      <c r="AB44" s="44">
        <f>AC44</f>
        <v>45628</v>
      </c>
      <c r="AC44" s="43">
        <f>AC43+1</f>
        <v>45628</v>
      </c>
      <c r="AD44" s="58"/>
    </row>
    <row r="45" spans="2:30" ht="16.05" customHeight="1" x14ac:dyDescent="0.3">
      <c r="B45" s="52"/>
      <c r="C45" s="44">
        <f t="shared" ref="C45:C73" si="19">D45</f>
        <v>45476</v>
      </c>
      <c r="D45" s="43">
        <f>D44+1</f>
        <v>45476</v>
      </c>
      <c r="E45" s="58"/>
      <c r="G45" s="52"/>
      <c r="H45" s="44">
        <f t="shared" ref="H45:H73" si="20">I45</f>
        <v>45507</v>
      </c>
      <c r="I45" s="43">
        <f>I44+1</f>
        <v>45507</v>
      </c>
      <c r="J45" s="58"/>
      <c r="L45" s="52"/>
      <c r="M45" s="44">
        <f t="shared" ref="M45:M72" si="21">N45</f>
        <v>45538</v>
      </c>
      <c r="N45" s="43">
        <f>N44+1</f>
        <v>45538</v>
      </c>
      <c r="O45" s="58"/>
      <c r="Q45" s="52"/>
      <c r="R45" s="44">
        <f t="shared" ref="R45:R73" si="22">S45</f>
        <v>45568</v>
      </c>
      <c r="S45" s="43">
        <f>S44+1</f>
        <v>45568</v>
      </c>
      <c r="T45" s="58" t="s">
        <v>78</v>
      </c>
      <c r="V45" s="52"/>
      <c r="W45" s="44">
        <f t="shared" ref="W45:W72" si="23">X45</f>
        <v>45599</v>
      </c>
      <c r="X45" s="43">
        <f>X44+1</f>
        <v>45599</v>
      </c>
      <c r="Y45" s="58"/>
      <c r="AA45" s="52"/>
      <c r="AB45" s="44">
        <f t="shared" ref="AB45:AB73" si="24">AC45</f>
        <v>45629</v>
      </c>
      <c r="AC45" s="43">
        <f>AC44+1</f>
        <v>45629</v>
      </c>
      <c r="AD45" s="58"/>
    </row>
    <row r="46" spans="2:30" ht="16.05" customHeight="1" x14ac:dyDescent="0.3">
      <c r="B46" s="52"/>
      <c r="C46" s="44">
        <f t="shared" si="19"/>
        <v>45477</v>
      </c>
      <c r="D46" s="43">
        <f>D45+1</f>
        <v>45477</v>
      </c>
      <c r="E46" s="58"/>
      <c r="G46" s="52"/>
      <c r="H46" s="44">
        <f t="shared" si="20"/>
        <v>45508</v>
      </c>
      <c r="I46" s="43">
        <f>I45+1</f>
        <v>45508</v>
      </c>
      <c r="J46" s="58"/>
      <c r="L46" s="52"/>
      <c r="M46" s="44">
        <f t="shared" si="21"/>
        <v>45539</v>
      </c>
      <c r="N46" s="43">
        <f>N45+1</f>
        <v>45539</v>
      </c>
      <c r="O46" s="58"/>
      <c r="Q46" s="52"/>
      <c r="R46" s="44">
        <f t="shared" si="22"/>
        <v>45569</v>
      </c>
      <c r="S46" s="43">
        <f>S45+1</f>
        <v>45569</v>
      </c>
      <c r="T46" s="58"/>
      <c r="V46" s="52">
        <f>WEEKNUM(X48,2)</f>
        <v>45</v>
      </c>
      <c r="W46" s="44">
        <f t="shared" si="23"/>
        <v>45600</v>
      </c>
      <c r="X46" s="43">
        <f>X45+1</f>
        <v>45600</v>
      </c>
      <c r="Y46" s="58"/>
      <c r="AA46" s="52"/>
      <c r="AB46" s="44">
        <f t="shared" si="24"/>
        <v>45630</v>
      </c>
      <c r="AC46" s="43">
        <f>AC45+1</f>
        <v>45630</v>
      </c>
      <c r="AD46" s="58"/>
    </row>
    <row r="47" spans="2:30" ht="16.05" customHeight="1" x14ac:dyDescent="0.3">
      <c r="B47" s="52"/>
      <c r="C47" s="44">
        <f t="shared" si="19"/>
        <v>45478</v>
      </c>
      <c r="D47" s="43">
        <f>D46+1</f>
        <v>45478</v>
      </c>
      <c r="E47" s="58"/>
      <c r="G47" s="52">
        <f>WEEKNUM(I47,2)</f>
        <v>32</v>
      </c>
      <c r="H47" s="44">
        <f t="shared" si="20"/>
        <v>45509</v>
      </c>
      <c r="I47" s="43">
        <f>I46+1</f>
        <v>45509</v>
      </c>
      <c r="J47" s="58"/>
      <c r="L47" s="52"/>
      <c r="M47" s="44">
        <f t="shared" si="21"/>
        <v>45540</v>
      </c>
      <c r="N47" s="43">
        <f>N46+1</f>
        <v>45540</v>
      </c>
      <c r="O47" s="58"/>
      <c r="Q47" s="52"/>
      <c r="R47" s="44">
        <f t="shared" si="22"/>
        <v>45570</v>
      </c>
      <c r="S47" s="43">
        <f>S46+1</f>
        <v>45570</v>
      </c>
      <c r="T47" s="58"/>
      <c r="V47" s="52"/>
      <c r="W47" s="44">
        <f t="shared" si="23"/>
        <v>45601</v>
      </c>
      <c r="X47" s="43">
        <f>X46+1</f>
        <v>45601</v>
      </c>
      <c r="Y47" s="58"/>
      <c r="AA47" s="52"/>
      <c r="AB47" s="44">
        <f t="shared" si="24"/>
        <v>45631</v>
      </c>
      <c r="AC47" s="43">
        <f>AC46+1</f>
        <v>45631</v>
      </c>
      <c r="AD47" s="58"/>
    </row>
    <row r="48" spans="2:30" ht="16.05" customHeight="1" x14ac:dyDescent="0.3">
      <c r="B48" s="52"/>
      <c r="C48" s="44">
        <f t="shared" si="19"/>
        <v>45479</v>
      </c>
      <c r="D48" s="43">
        <f t="shared" ref="D48:D73" si="25">D47+1</f>
        <v>45479</v>
      </c>
      <c r="E48" s="59"/>
      <c r="G48" s="52"/>
      <c r="H48" s="44">
        <f t="shared" si="20"/>
        <v>45510</v>
      </c>
      <c r="I48" s="43">
        <f t="shared" ref="I48:I73" si="26">I47+1</f>
        <v>45510</v>
      </c>
      <c r="J48" s="59"/>
      <c r="L48" s="52"/>
      <c r="M48" s="44">
        <f t="shared" si="21"/>
        <v>45541</v>
      </c>
      <c r="N48" s="43">
        <f t="shared" ref="N48:N72" si="27">N47+1</f>
        <v>45541</v>
      </c>
      <c r="O48" s="59"/>
      <c r="Q48" s="52"/>
      <c r="R48" s="44">
        <f t="shared" si="22"/>
        <v>45571</v>
      </c>
      <c r="S48" s="43">
        <f t="shared" ref="S48:S73" si="28">S47+1</f>
        <v>45571</v>
      </c>
      <c r="T48" s="59"/>
      <c r="V48" s="52"/>
      <c r="W48" s="44">
        <f t="shared" si="23"/>
        <v>45602</v>
      </c>
      <c r="X48" s="43">
        <f t="shared" ref="X48:X72" si="29">X47+1</f>
        <v>45602</v>
      </c>
      <c r="Y48" s="59"/>
      <c r="AA48" s="52"/>
      <c r="AB48" s="44">
        <f t="shared" si="24"/>
        <v>45632</v>
      </c>
      <c r="AC48" s="43">
        <f t="shared" ref="AC48:AC73" si="30">AC47+1</f>
        <v>45632</v>
      </c>
      <c r="AD48" s="59"/>
    </row>
    <row r="49" spans="2:30" ht="16.05" customHeight="1" x14ac:dyDescent="0.3">
      <c r="B49" s="52"/>
      <c r="C49" s="44">
        <f t="shared" si="19"/>
        <v>45480</v>
      </c>
      <c r="D49" s="43">
        <f t="shared" si="25"/>
        <v>45480</v>
      </c>
      <c r="E49" s="60"/>
      <c r="G49" s="52"/>
      <c r="H49" s="44">
        <f t="shared" si="20"/>
        <v>45511</v>
      </c>
      <c r="I49" s="43">
        <f t="shared" si="26"/>
        <v>45511</v>
      </c>
      <c r="J49" s="60"/>
      <c r="L49" s="52"/>
      <c r="M49" s="44">
        <f t="shared" si="21"/>
        <v>45542</v>
      </c>
      <c r="N49" s="43">
        <f t="shared" si="27"/>
        <v>45542</v>
      </c>
      <c r="O49" s="60"/>
      <c r="Q49" s="52">
        <f>WEEKNUM(S49,2)</f>
        <v>41</v>
      </c>
      <c r="R49" s="44">
        <f t="shared" si="22"/>
        <v>45572</v>
      </c>
      <c r="S49" s="43">
        <f t="shared" si="28"/>
        <v>45572</v>
      </c>
      <c r="T49" s="60"/>
      <c r="V49" s="52"/>
      <c r="W49" s="44">
        <f t="shared" si="23"/>
        <v>45603</v>
      </c>
      <c r="X49" s="43">
        <f t="shared" si="29"/>
        <v>45603</v>
      </c>
      <c r="Y49" s="60"/>
      <c r="AA49" s="52"/>
      <c r="AB49" s="44">
        <f t="shared" si="24"/>
        <v>45633</v>
      </c>
      <c r="AC49" s="43">
        <f t="shared" si="30"/>
        <v>45633</v>
      </c>
      <c r="AD49" s="60"/>
    </row>
    <row r="50" spans="2:30" ht="16.05" customHeight="1" x14ac:dyDescent="0.3">
      <c r="B50" s="52">
        <f>WEEKNUM(D50,2)</f>
        <v>28</v>
      </c>
      <c r="C50" s="44">
        <f t="shared" si="19"/>
        <v>45481</v>
      </c>
      <c r="D50" s="43">
        <f t="shared" si="25"/>
        <v>45481</v>
      </c>
      <c r="E50" s="60"/>
      <c r="G50" s="52"/>
      <c r="H50" s="44">
        <f t="shared" si="20"/>
        <v>45512</v>
      </c>
      <c r="I50" s="43">
        <f t="shared" si="26"/>
        <v>45512</v>
      </c>
      <c r="J50" s="60"/>
      <c r="L50" s="52"/>
      <c r="M50" s="44">
        <f t="shared" si="21"/>
        <v>45543</v>
      </c>
      <c r="N50" s="43">
        <f t="shared" si="27"/>
        <v>45543</v>
      </c>
      <c r="O50" s="60"/>
      <c r="Q50" s="52"/>
      <c r="R50" s="44">
        <f t="shared" si="22"/>
        <v>45573</v>
      </c>
      <c r="S50" s="43">
        <f t="shared" si="28"/>
        <v>45573</v>
      </c>
      <c r="T50" s="60"/>
      <c r="V50" s="52"/>
      <c r="W50" s="44">
        <f t="shared" si="23"/>
        <v>45604</v>
      </c>
      <c r="X50" s="43">
        <f t="shared" si="29"/>
        <v>45604</v>
      </c>
      <c r="Y50" s="60"/>
      <c r="AA50" s="52"/>
      <c r="AB50" s="44">
        <f t="shared" si="24"/>
        <v>45634</v>
      </c>
      <c r="AC50" s="43">
        <f t="shared" si="30"/>
        <v>45634</v>
      </c>
      <c r="AD50" s="60"/>
    </row>
    <row r="51" spans="2:30" ht="16.05" customHeight="1" x14ac:dyDescent="0.3">
      <c r="B51" s="52"/>
      <c r="C51" s="44">
        <f t="shared" si="19"/>
        <v>45482</v>
      </c>
      <c r="D51" s="43">
        <f t="shared" si="25"/>
        <v>45482</v>
      </c>
      <c r="E51" s="60"/>
      <c r="G51" s="52"/>
      <c r="H51" s="44">
        <f t="shared" si="20"/>
        <v>45513</v>
      </c>
      <c r="I51" s="43">
        <f t="shared" si="26"/>
        <v>45513</v>
      </c>
      <c r="J51" s="60"/>
      <c r="L51" s="52">
        <f>WEEKNUM(N51,2)</f>
        <v>37</v>
      </c>
      <c r="M51" s="44">
        <f t="shared" si="21"/>
        <v>45544</v>
      </c>
      <c r="N51" s="43">
        <f t="shared" si="27"/>
        <v>45544</v>
      </c>
      <c r="O51" s="60"/>
      <c r="Q51" s="52"/>
      <c r="R51" s="44">
        <f t="shared" si="22"/>
        <v>45574</v>
      </c>
      <c r="S51" s="43">
        <f t="shared" si="28"/>
        <v>45574</v>
      </c>
      <c r="T51" s="60"/>
      <c r="V51" s="52"/>
      <c r="W51" s="44">
        <f t="shared" si="23"/>
        <v>45605</v>
      </c>
      <c r="X51" s="43">
        <f t="shared" si="29"/>
        <v>45605</v>
      </c>
      <c r="Y51" s="60"/>
      <c r="AA51" s="52">
        <f>WEEKNUM(AC52,2)</f>
        <v>50</v>
      </c>
      <c r="AB51" s="44">
        <f t="shared" si="24"/>
        <v>45635</v>
      </c>
      <c r="AC51" s="43">
        <f t="shared" si="30"/>
        <v>45635</v>
      </c>
      <c r="AD51" s="60"/>
    </row>
    <row r="52" spans="2:30" ht="16.05" customHeight="1" x14ac:dyDescent="0.3">
      <c r="B52" s="52"/>
      <c r="C52" s="44">
        <f t="shared" si="19"/>
        <v>45483</v>
      </c>
      <c r="D52" s="43">
        <f t="shared" si="25"/>
        <v>45483</v>
      </c>
      <c r="E52" s="60"/>
      <c r="G52" s="52"/>
      <c r="H52" s="44">
        <f t="shared" si="20"/>
        <v>45514</v>
      </c>
      <c r="I52" s="43">
        <f t="shared" si="26"/>
        <v>45514</v>
      </c>
      <c r="J52" s="60"/>
      <c r="L52" s="52"/>
      <c r="M52" s="44">
        <f t="shared" si="21"/>
        <v>45545</v>
      </c>
      <c r="N52" s="43">
        <f t="shared" si="27"/>
        <v>45545</v>
      </c>
      <c r="O52" s="60"/>
      <c r="Q52" s="52"/>
      <c r="R52" s="44">
        <f t="shared" si="22"/>
        <v>45575</v>
      </c>
      <c r="S52" s="43">
        <f t="shared" si="28"/>
        <v>45575</v>
      </c>
      <c r="T52" s="60"/>
      <c r="V52" s="52"/>
      <c r="W52" s="44">
        <f t="shared" si="23"/>
        <v>45606</v>
      </c>
      <c r="X52" s="43">
        <f t="shared" si="29"/>
        <v>45606</v>
      </c>
      <c r="Y52" s="60"/>
      <c r="AA52" s="52"/>
      <c r="AB52" s="44">
        <f t="shared" si="24"/>
        <v>45636</v>
      </c>
      <c r="AC52" s="43">
        <f t="shared" si="30"/>
        <v>45636</v>
      </c>
      <c r="AD52" s="60"/>
    </row>
    <row r="53" spans="2:30" ht="16.05" customHeight="1" x14ac:dyDescent="0.3">
      <c r="B53" s="52"/>
      <c r="C53" s="44">
        <f t="shared" si="19"/>
        <v>45484</v>
      </c>
      <c r="D53" s="43">
        <f t="shared" si="25"/>
        <v>45484</v>
      </c>
      <c r="E53" s="60"/>
      <c r="G53" s="52"/>
      <c r="H53" s="44">
        <f t="shared" si="20"/>
        <v>45515</v>
      </c>
      <c r="I53" s="43">
        <f t="shared" si="26"/>
        <v>45515</v>
      </c>
      <c r="J53" s="60"/>
      <c r="L53" s="52"/>
      <c r="M53" s="44">
        <f t="shared" si="21"/>
        <v>45546</v>
      </c>
      <c r="N53" s="43">
        <f t="shared" si="27"/>
        <v>45546</v>
      </c>
      <c r="O53" s="60"/>
      <c r="Q53" s="52"/>
      <c r="R53" s="44">
        <f t="shared" si="22"/>
        <v>45576</v>
      </c>
      <c r="S53" s="43">
        <f t="shared" si="28"/>
        <v>45576</v>
      </c>
      <c r="T53" s="60"/>
      <c r="V53" s="52">
        <f>WEEKNUM(X55,2)</f>
        <v>46</v>
      </c>
      <c r="W53" s="44">
        <f t="shared" si="23"/>
        <v>45607</v>
      </c>
      <c r="X53" s="43">
        <f t="shared" si="29"/>
        <v>45607</v>
      </c>
      <c r="Y53" s="60"/>
      <c r="AA53" s="52"/>
      <c r="AB53" s="44">
        <f t="shared" si="24"/>
        <v>45637</v>
      </c>
      <c r="AC53" s="43">
        <f t="shared" si="30"/>
        <v>45637</v>
      </c>
      <c r="AD53" s="60"/>
    </row>
    <row r="54" spans="2:30" ht="16.05" customHeight="1" x14ac:dyDescent="0.3">
      <c r="B54" s="52"/>
      <c r="C54" s="44">
        <f t="shared" si="19"/>
        <v>45485</v>
      </c>
      <c r="D54" s="43">
        <f t="shared" si="25"/>
        <v>45485</v>
      </c>
      <c r="E54" s="60"/>
      <c r="G54" s="52">
        <f>WEEKNUM(I54,2)</f>
        <v>33</v>
      </c>
      <c r="H54" s="44">
        <f t="shared" si="20"/>
        <v>45516</v>
      </c>
      <c r="I54" s="43">
        <f t="shared" si="26"/>
        <v>45516</v>
      </c>
      <c r="J54" s="60"/>
      <c r="L54" s="52"/>
      <c r="M54" s="44">
        <f t="shared" si="21"/>
        <v>45547</v>
      </c>
      <c r="N54" s="43">
        <f t="shared" si="27"/>
        <v>45547</v>
      </c>
      <c r="O54" s="60"/>
      <c r="Q54" s="52"/>
      <c r="R54" s="44">
        <f t="shared" si="22"/>
        <v>45577</v>
      </c>
      <c r="S54" s="43">
        <f t="shared" si="28"/>
        <v>45577</v>
      </c>
      <c r="T54" s="60"/>
      <c r="V54" s="52"/>
      <c r="W54" s="44">
        <f t="shared" si="23"/>
        <v>45608</v>
      </c>
      <c r="X54" s="43">
        <f t="shared" si="29"/>
        <v>45608</v>
      </c>
      <c r="Y54" s="60"/>
      <c r="AA54" s="52"/>
      <c r="AB54" s="44">
        <f t="shared" si="24"/>
        <v>45638</v>
      </c>
      <c r="AC54" s="43">
        <f t="shared" si="30"/>
        <v>45638</v>
      </c>
      <c r="AD54" s="60"/>
    </row>
    <row r="55" spans="2:30" ht="16.05" customHeight="1" x14ac:dyDescent="0.3">
      <c r="B55" s="52"/>
      <c r="C55" s="44">
        <f t="shared" si="19"/>
        <v>45486</v>
      </c>
      <c r="D55" s="43">
        <f t="shared" si="25"/>
        <v>45486</v>
      </c>
      <c r="E55" s="60"/>
      <c r="G55" s="52"/>
      <c r="H55" s="44">
        <f t="shared" si="20"/>
        <v>45517</v>
      </c>
      <c r="I55" s="43">
        <f t="shared" si="26"/>
        <v>45517</v>
      </c>
      <c r="J55" s="60"/>
      <c r="L55" s="52"/>
      <c r="M55" s="44">
        <f t="shared" si="21"/>
        <v>45548</v>
      </c>
      <c r="N55" s="43">
        <f t="shared" si="27"/>
        <v>45548</v>
      </c>
      <c r="O55" s="60"/>
      <c r="Q55" s="52"/>
      <c r="R55" s="44">
        <f t="shared" si="22"/>
        <v>45578</v>
      </c>
      <c r="S55" s="43">
        <f t="shared" si="28"/>
        <v>45578</v>
      </c>
      <c r="T55" s="60"/>
      <c r="V55" s="52"/>
      <c r="W55" s="44">
        <f t="shared" si="23"/>
        <v>45609</v>
      </c>
      <c r="X55" s="43">
        <f t="shared" si="29"/>
        <v>45609</v>
      </c>
      <c r="Y55" s="60"/>
      <c r="AA55" s="52"/>
      <c r="AB55" s="44">
        <f t="shared" si="24"/>
        <v>45639</v>
      </c>
      <c r="AC55" s="43">
        <f t="shared" si="30"/>
        <v>45639</v>
      </c>
      <c r="AD55" s="60"/>
    </row>
    <row r="56" spans="2:30" ht="16.05" customHeight="1" x14ac:dyDescent="0.3">
      <c r="B56" s="52"/>
      <c r="C56" s="44">
        <f t="shared" si="19"/>
        <v>45487</v>
      </c>
      <c r="D56" s="43">
        <f t="shared" si="25"/>
        <v>45487</v>
      </c>
      <c r="E56" s="60"/>
      <c r="G56" s="52"/>
      <c r="H56" s="44">
        <f t="shared" si="20"/>
        <v>45518</v>
      </c>
      <c r="I56" s="43">
        <f t="shared" si="26"/>
        <v>45518</v>
      </c>
      <c r="J56" s="60"/>
      <c r="L56" s="52"/>
      <c r="M56" s="44">
        <f t="shared" si="21"/>
        <v>45549</v>
      </c>
      <c r="N56" s="43">
        <f t="shared" si="27"/>
        <v>45549</v>
      </c>
      <c r="O56" s="60"/>
      <c r="Q56" s="52">
        <f>WEEKNUM(S56,2)</f>
        <v>42</v>
      </c>
      <c r="R56" s="44">
        <f t="shared" si="22"/>
        <v>45579</v>
      </c>
      <c r="S56" s="43">
        <f t="shared" si="28"/>
        <v>45579</v>
      </c>
      <c r="T56" s="60"/>
      <c r="V56" s="52"/>
      <c r="W56" s="44">
        <f t="shared" si="23"/>
        <v>45610</v>
      </c>
      <c r="X56" s="43">
        <f t="shared" si="29"/>
        <v>45610</v>
      </c>
      <c r="Y56" s="60"/>
      <c r="AA56" s="52"/>
      <c r="AB56" s="44">
        <f t="shared" si="24"/>
        <v>45640</v>
      </c>
      <c r="AC56" s="43">
        <f t="shared" si="30"/>
        <v>45640</v>
      </c>
      <c r="AD56" s="60"/>
    </row>
    <row r="57" spans="2:30" ht="16.05" customHeight="1" x14ac:dyDescent="0.3">
      <c r="B57" s="52">
        <f t="shared" ref="B57" si="31">WEEKNUM(D57,2)</f>
        <v>29</v>
      </c>
      <c r="C57" s="44">
        <f t="shared" si="19"/>
        <v>45488</v>
      </c>
      <c r="D57" s="43">
        <f t="shared" si="25"/>
        <v>45488</v>
      </c>
      <c r="E57" s="60"/>
      <c r="G57" s="52"/>
      <c r="H57" s="44">
        <f t="shared" si="20"/>
        <v>45519</v>
      </c>
      <c r="I57" s="43">
        <f t="shared" si="26"/>
        <v>45519</v>
      </c>
      <c r="J57" s="60"/>
      <c r="L57" s="52"/>
      <c r="M57" s="44">
        <f t="shared" si="21"/>
        <v>45550</v>
      </c>
      <c r="N57" s="43">
        <f t="shared" si="27"/>
        <v>45550</v>
      </c>
      <c r="O57" s="60"/>
      <c r="Q57" s="52"/>
      <c r="R57" s="44">
        <f t="shared" si="22"/>
        <v>45580</v>
      </c>
      <c r="S57" s="43">
        <f t="shared" si="28"/>
        <v>45580</v>
      </c>
      <c r="T57" s="60"/>
      <c r="V57" s="52"/>
      <c r="W57" s="44">
        <f t="shared" si="23"/>
        <v>45611</v>
      </c>
      <c r="X57" s="43">
        <f t="shared" si="29"/>
        <v>45611</v>
      </c>
      <c r="Y57" s="60"/>
      <c r="AA57" s="52"/>
      <c r="AB57" s="44">
        <f t="shared" si="24"/>
        <v>45641</v>
      </c>
      <c r="AC57" s="43">
        <f t="shared" si="30"/>
        <v>45641</v>
      </c>
      <c r="AD57" s="60"/>
    </row>
    <row r="58" spans="2:30" ht="16.05" customHeight="1" x14ac:dyDescent="0.3">
      <c r="B58" s="52"/>
      <c r="C58" s="44">
        <f t="shared" si="19"/>
        <v>45489</v>
      </c>
      <c r="D58" s="43">
        <f t="shared" si="25"/>
        <v>45489</v>
      </c>
      <c r="E58" s="60"/>
      <c r="G58" s="52"/>
      <c r="H58" s="44">
        <f t="shared" si="20"/>
        <v>45520</v>
      </c>
      <c r="I58" s="43">
        <f t="shared" si="26"/>
        <v>45520</v>
      </c>
      <c r="J58" s="60"/>
      <c r="L58" s="52">
        <f>WEEKNUM(N58,2)</f>
        <v>38</v>
      </c>
      <c r="M58" s="44">
        <f t="shared" si="21"/>
        <v>45551</v>
      </c>
      <c r="N58" s="43">
        <f t="shared" si="27"/>
        <v>45551</v>
      </c>
      <c r="O58" s="60"/>
      <c r="Q58" s="52"/>
      <c r="R58" s="44">
        <f t="shared" si="22"/>
        <v>45581</v>
      </c>
      <c r="S58" s="43">
        <f t="shared" si="28"/>
        <v>45581</v>
      </c>
      <c r="T58" s="60"/>
      <c r="V58" s="52"/>
      <c r="W58" s="44">
        <f t="shared" si="23"/>
        <v>45612</v>
      </c>
      <c r="X58" s="43">
        <f t="shared" si="29"/>
        <v>45612</v>
      </c>
      <c r="Y58" s="60"/>
      <c r="AA58" s="52">
        <f>WEEKNUM(AC59,2)</f>
        <v>51</v>
      </c>
      <c r="AB58" s="44">
        <f t="shared" si="24"/>
        <v>45642</v>
      </c>
      <c r="AC58" s="43">
        <f t="shared" si="30"/>
        <v>45642</v>
      </c>
      <c r="AD58" s="60"/>
    </row>
    <row r="59" spans="2:30" ht="16.05" customHeight="1" x14ac:dyDescent="0.3">
      <c r="B59" s="52"/>
      <c r="C59" s="44">
        <f t="shared" si="19"/>
        <v>45490</v>
      </c>
      <c r="D59" s="43">
        <f t="shared" si="25"/>
        <v>45490</v>
      </c>
      <c r="E59" s="60"/>
      <c r="G59" s="52"/>
      <c r="H59" s="44">
        <f t="shared" si="20"/>
        <v>45521</v>
      </c>
      <c r="I59" s="43">
        <f t="shared" si="26"/>
        <v>45521</v>
      </c>
      <c r="J59" s="60"/>
      <c r="L59" s="52"/>
      <c r="M59" s="44">
        <f t="shared" si="21"/>
        <v>45552</v>
      </c>
      <c r="N59" s="43">
        <f t="shared" si="27"/>
        <v>45552</v>
      </c>
      <c r="O59" s="60"/>
      <c r="Q59" s="52"/>
      <c r="R59" s="44">
        <f t="shared" si="22"/>
        <v>45582</v>
      </c>
      <c r="S59" s="43">
        <f t="shared" si="28"/>
        <v>45582</v>
      </c>
      <c r="T59" s="60"/>
      <c r="V59" s="52"/>
      <c r="W59" s="44">
        <f t="shared" si="23"/>
        <v>45613</v>
      </c>
      <c r="X59" s="43">
        <f t="shared" si="29"/>
        <v>45613</v>
      </c>
      <c r="Y59" s="60"/>
      <c r="AA59" s="52"/>
      <c r="AB59" s="44">
        <f t="shared" si="24"/>
        <v>45643</v>
      </c>
      <c r="AC59" s="43">
        <f t="shared" si="30"/>
        <v>45643</v>
      </c>
      <c r="AD59" s="60"/>
    </row>
    <row r="60" spans="2:30" ht="16.05" customHeight="1" x14ac:dyDescent="0.3">
      <c r="B60" s="52"/>
      <c r="C60" s="44">
        <f t="shared" si="19"/>
        <v>45491</v>
      </c>
      <c r="D60" s="43">
        <f t="shared" si="25"/>
        <v>45491</v>
      </c>
      <c r="E60" s="60"/>
      <c r="G60" s="52"/>
      <c r="H60" s="44">
        <f t="shared" si="20"/>
        <v>45522</v>
      </c>
      <c r="I60" s="43">
        <f t="shared" si="26"/>
        <v>45522</v>
      </c>
      <c r="J60" s="60"/>
      <c r="L60" s="52"/>
      <c r="M60" s="44">
        <f t="shared" si="21"/>
        <v>45553</v>
      </c>
      <c r="N60" s="43">
        <f t="shared" si="27"/>
        <v>45553</v>
      </c>
      <c r="O60" s="60"/>
      <c r="Q60" s="52"/>
      <c r="R60" s="44">
        <f t="shared" si="22"/>
        <v>45583</v>
      </c>
      <c r="S60" s="43">
        <f t="shared" si="28"/>
        <v>45583</v>
      </c>
      <c r="T60" s="60"/>
      <c r="V60" s="52">
        <f>WEEKNUM(X62,2)</f>
        <v>47</v>
      </c>
      <c r="W60" s="44">
        <f t="shared" si="23"/>
        <v>45614</v>
      </c>
      <c r="X60" s="43">
        <f t="shared" si="29"/>
        <v>45614</v>
      </c>
      <c r="Y60" s="60"/>
      <c r="AA60" s="52"/>
      <c r="AB60" s="44">
        <f t="shared" si="24"/>
        <v>45644</v>
      </c>
      <c r="AC60" s="43">
        <f t="shared" si="30"/>
        <v>45644</v>
      </c>
      <c r="AD60" s="60"/>
    </row>
    <row r="61" spans="2:30" ht="16.05" customHeight="1" x14ac:dyDescent="0.3">
      <c r="B61" s="52"/>
      <c r="C61" s="44">
        <f t="shared" si="19"/>
        <v>45492</v>
      </c>
      <c r="D61" s="43">
        <f t="shared" si="25"/>
        <v>45492</v>
      </c>
      <c r="E61" s="60"/>
      <c r="G61" s="52">
        <f>WEEKNUM(I61,2)</f>
        <v>34</v>
      </c>
      <c r="H61" s="44">
        <f t="shared" si="20"/>
        <v>45523</v>
      </c>
      <c r="I61" s="43">
        <f t="shared" si="26"/>
        <v>45523</v>
      </c>
      <c r="J61" s="60"/>
      <c r="L61" s="52"/>
      <c r="M61" s="44">
        <f t="shared" si="21"/>
        <v>45554</v>
      </c>
      <c r="N61" s="43">
        <f t="shared" si="27"/>
        <v>45554</v>
      </c>
      <c r="O61" s="60"/>
      <c r="Q61" s="52"/>
      <c r="R61" s="44">
        <f t="shared" si="22"/>
        <v>45584</v>
      </c>
      <c r="S61" s="43">
        <f t="shared" si="28"/>
        <v>45584</v>
      </c>
      <c r="T61" s="60"/>
      <c r="V61" s="52"/>
      <c r="W61" s="44">
        <f t="shared" si="23"/>
        <v>45615</v>
      </c>
      <c r="X61" s="43">
        <f t="shared" si="29"/>
        <v>45615</v>
      </c>
      <c r="Y61" s="60"/>
      <c r="AA61" s="52"/>
      <c r="AB61" s="44">
        <f t="shared" si="24"/>
        <v>45645</v>
      </c>
      <c r="AC61" s="43">
        <f t="shared" si="30"/>
        <v>45645</v>
      </c>
      <c r="AD61" s="60"/>
    </row>
    <row r="62" spans="2:30" ht="16.05" customHeight="1" x14ac:dyDescent="0.3">
      <c r="B62" s="52"/>
      <c r="C62" s="44">
        <f t="shared" si="19"/>
        <v>45493</v>
      </c>
      <c r="D62" s="43">
        <f t="shared" si="25"/>
        <v>45493</v>
      </c>
      <c r="E62" s="60"/>
      <c r="G62" s="52"/>
      <c r="H62" s="44">
        <f t="shared" si="20"/>
        <v>45524</v>
      </c>
      <c r="I62" s="43">
        <f t="shared" si="26"/>
        <v>45524</v>
      </c>
      <c r="J62" s="60"/>
      <c r="L62" s="52"/>
      <c r="M62" s="44">
        <f t="shared" si="21"/>
        <v>45555</v>
      </c>
      <c r="N62" s="43">
        <f t="shared" si="27"/>
        <v>45555</v>
      </c>
      <c r="O62" s="60"/>
      <c r="Q62" s="52"/>
      <c r="R62" s="44">
        <f t="shared" si="22"/>
        <v>45585</v>
      </c>
      <c r="S62" s="43">
        <f t="shared" si="28"/>
        <v>45585</v>
      </c>
      <c r="T62" s="60"/>
      <c r="V62" s="52"/>
      <c r="W62" s="44">
        <f t="shared" si="23"/>
        <v>45616</v>
      </c>
      <c r="X62" s="43">
        <f t="shared" si="29"/>
        <v>45616</v>
      </c>
      <c r="Y62" s="60"/>
      <c r="AA62" s="52"/>
      <c r="AB62" s="44">
        <f t="shared" si="24"/>
        <v>45646</v>
      </c>
      <c r="AC62" s="43">
        <f t="shared" si="30"/>
        <v>45646</v>
      </c>
      <c r="AD62" s="60"/>
    </row>
    <row r="63" spans="2:30" ht="16.05" customHeight="1" x14ac:dyDescent="0.3">
      <c r="B63" s="52"/>
      <c r="C63" s="44">
        <f t="shared" si="19"/>
        <v>45494</v>
      </c>
      <c r="D63" s="43">
        <f t="shared" si="25"/>
        <v>45494</v>
      </c>
      <c r="E63" s="60"/>
      <c r="G63" s="52"/>
      <c r="H63" s="44">
        <f t="shared" si="20"/>
        <v>45525</v>
      </c>
      <c r="I63" s="43">
        <f t="shared" si="26"/>
        <v>45525</v>
      </c>
      <c r="J63" s="60"/>
      <c r="L63" s="52"/>
      <c r="M63" s="44">
        <f t="shared" si="21"/>
        <v>45556</v>
      </c>
      <c r="N63" s="43">
        <f t="shared" si="27"/>
        <v>45556</v>
      </c>
      <c r="O63" s="60"/>
      <c r="Q63" s="52">
        <f>WEEKNUM(S63,2)</f>
        <v>43</v>
      </c>
      <c r="R63" s="44">
        <f t="shared" si="22"/>
        <v>45586</v>
      </c>
      <c r="S63" s="43">
        <f t="shared" si="28"/>
        <v>45586</v>
      </c>
      <c r="T63" s="60"/>
      <c r="V63" s="52"/>
      <c r="W63" s="44">
        <f t="shared" si="23"/>
        <v>45617</v>
      </c>
      <c r="X63" s="43">
        <f t="shared" si="29"/>
        <v>45617</v>
      </c>
      <c r="Y63" s="60"/>
      <c r="AA63" s="52"/>
      <c r="AB63" s="44">
        <f t="shared" si="24"/>
        <v>45647</v>
      </c>
      <c r="AC63" s="43">
        <f t="shared" si="30"/>
        <v>45647</v>
      </c>
      <c r="AD63" s="60"/>
    </row>
    <row r="64" spans="2:30" ht="16.05" customHeight="1" x14ac:dyDescent="0.3">
      <c r="B64" s="52">
        <f t="shared" ref="B64" si="32">WEEKNUM(D64,2)</f>
        <v>30</v>
      </c>
      <c r="C64" s="44">
        <f t="shared" si="19"/>
        <v>45495</v>
      </c>
      <c r="D64" s="43">
        <f t="shared" si="25"/>
        <v>45495</v>
      </c>
      <c r="E64" s="60"/>
      <c r="G64" s="52"/>
      <c r="H64" s="44">
        <f t="shared" si="20"/>
        <v>45526</v>
      </c>
      <c r="I64" s="43">
        <f t="shared" si="26"/>
        <v>45526</v>
      </c>
      <c r="J64" s="60"/>
      <c r="L64" s="52"/>
      <c r="M64" s="44">
        <f t="shared" si="21"/>
        <v>45557</v>
      </c>
      <c r="N64" s="43">
        <f t="shared" si="27"/>
        <v>45557</v>
      </c>
      <c r="O64" s="60"/>
      <c r="Q64" s="52"/>
      <c r="R64" s="44">
        <f t="shared" si="22"/>
        <v>45587</v>
      </c>
      <c r="S64" s="43">
        <f t="shared" si="28"/>
        <v>45587</v>
      </c>
      <c r="T64" s="60"/>
      <c r="V64" s="52"/>
      <c r="W64" s="44">
        <f t="shared" si="23"/>
        <v>45618</v>
      </c>
      <c r="X64" s="43">
        <f t="shared" si="29"/>
        <v>45618</v>
      </c>
      <c r="Y64" s="60"/>
      <c r="AA64" s="52"/>
      <c r="AB64" s="44">
        <f t="shared" si="24"/>
        <v>45648</v>
      </c>
      <c r="AC64" s="43">
        <f t="shared" si="30"/>
        <v>45648</v>
      </c>
      <c r="AD64" s="60"/>
    </row>
    <row r="65" spans="2:30" ht="16.05" customHeight="1" x14ac:dyDescent="0.3">
      <c r="B65" s="52"/>
      <c r="C65" s="44">
        <f t="shared" si="19"/>
        <v>45496</v>
      </c>
      <c r="D65" s="43">
        <f t="shared" si="25"/>
        <v>45496</v>
      </c>
      <c r="E65" s="60"/>
      <c r="G65" s="52"/>
      <c r="H65" s="44">
        <f t="shared" si="20"/>
        <v>45527</v>
      </c>
      <c r="I65" s="43">
        <f t="shared" si="26"/>
        <v>45527</v>
      </c>
      <c r="J65" s="60"/>
      <c r="L65" s="52">
        <f>WEEKNUM(N65,2)</f>
        <v>39</v>
      </c>
      <c r="M65" s="44">
        <f t="shared" si="21"/>
        <v>45558</v>
      </c>
      <c r="N65" s="43">
        <f t="shared" si="27"/>
        <v>45558</v>
      </c>
      <c r="O65" s="60"/>
      <c r="Q65" s="52"/>
      <c r="R65" s="44">
        <f t="shared" si="22"/>
        <v>45588</v>
      </c>
      <c r="S65" s="43">
        <f t="shared" si="28"/>
        <v>45588</v>
      </c>
      <c r="T65" s="60"/>
      <c r="V65" s="52"/>
      <c r="W65" s="44">
        <f t="shared" si="23"/>
        <v>45619</v>
      </c>
      <c r="X65" s="43">
        <f t="shared" si="29"/>
        <v>45619</v>
      </c>
      <c r="Y65" s="60"/>
      <c r="AA65" s="52">
        <f>WEEKNUM(AC66,2)</f>
        <v>52</v>
      </c>
      <c r="AB65" s="44">
        <f t="shared" si="24"/>
        <v>45649</v>
      </c>
      <c r="AC65" s="43">
        <f t="shared" si="30"/>
        <v>45649</v>
      </c>
      <c r="AD65" s="60"/>
    </row>
    <row r="66" spans="2:30" ht="16.05" customHeight="1" x14ac:dyDescent="0.3">
      <c r="B66" s="52"/>
      <c r="C66" s="44">
        <f t="shared" si="19"/>
        <v>45497</v>
      </c>
      <c r="D66" s="43">
        <f t="shared" si="25"/>
        <v>45497</v>
      </c>
      <c r="E66" s="60"/>
      <c r="G66" s="52"/>
      <c r="H66" s="44">
        <f t="shared" si="20"/>
        <v>45528</v>
      </c>
      <c r="I66" s="43">
        <f t="shared" si="26"/>
        <v>45528</v>
      </c>
      <c r="J66" s="60"/>
      <c r="L66" s="52"/>
      <c r="M66" s="44">
        <f t="shared" si="21"/>
        <v>45559</v>
      </c>
      <c r="N66" s="43">
        <f t="shared" si="27"/>
        <v>45559</v>
      </c>
      <c r="O66" s="60"/>
      <c r="Q66" s="52"/>
      <c r="R66" s="44">
        <f t="shared" si="22"/>
        <v>45589</v>
      </c>
      <c r="S66" s="43">
        <f t="shared" si="28"/>
        <v>45589</v>
      </c>
      <c r="T66" s="60"/>
      <c r="V66" s="52"/>
      <c r="W66" s="44">
        <f t="shared" si="23"/>
        <v>45620</v>
      </c>
      <c r="X66" s="43">
        <f t="shared" si="29"/>
        <v>45620</v>
      </c>
      <c r="Y66" s="60"/>
      <c r="AA66" s="52"/>
      <c r="AB66" s="44">
        <f t="shared" si="24"/>
        <v>45650</v>
      </c>
      <c r="AC66" s="43">
        <f t="shared" si="30"/>
        <v>45650</v>
      </c>
      <c r="AD66" s="60"/>
    </row>
    <row r="67" spans="2:30" ht="16.05" customHeight="1" x14ac:dyDescent="0.3">
      <c r="B67" s="52"/>
      <c r="C67" s="44">
        <f t="shared" si="19"/>
        <v>45498</v>
      </c>
      <c r="D67" s="43">
        <f t="shared" si="25"/>
        <v>45498</v>
      </c>
      <c r="E67" s="60"/>
      <c r="G67" s="52"/>
      <c r="H67" s="44">
        <f t="shared" si="20"/>
        <v>45529</v>
      </c>
      <c r="I67" s="43">
        <f t="shared" si="26"/>
        <v>45529</v>
      </c>
      <c r="J67" s="60"/>
      <c r="L67" s="52"/>
      <c r="M67" s="44">
        <f t="shared" si="21"/>
        <v>45560</v>
      </c>
      <c r="N67" s="43">
        <f t="shared" si="27"/>
        <v>45560</v>
      </c>
      <c r="O67" s="60"/>
      <c r="Q67" s="52"/>
      <c r="R67" s="44">
        <f t="shared" si="22"/>
        <v>45590</v>
      </c>
      <c r="S67" s="43">
        <f t="shared" si="28"/>
        <v>45590</v>
      </c>
      <c r="T67" s="60"/>
      <c r="V67" s="52">
        <f>WEEKNUM(X69,2)</f>
        <v>48</v>
      </c>
      <c r="W67" s="44">
        <f t="shared" si="23"/>
        <v>45621</v>
      </c>
      <c r="X67" s="43">
        <f t="shared" si="29"/>
        <v>45621</v>
      </c>
      <c r="Y67" s="60"/>
      <c r="AA67" s="52"/>
      <c r="AB67" s="44">
        <f t="shared" si="24"/>
        <v>45651</v>
      </c>
      <c r="AC67" s="43">
        <f t="shared" si="30"/>
        <v>45651</v>
      </c>
      <c r="AD67" s="60" t="s">
        <v>79</v>
      </c>
    </row>
    <row r="68" spans="2:30" ht="16.05" customHeight="1" x14ac:dyDescent="0.3">
      <c r="B68" s="52"/>
      <c r="C68" s="44">
        <f t="shared" si="19"/>
        <v>45499</v>
      </c>
      <c r="D68" s="43">
        <f t="shared" si="25"/>
        <v>45499</v>
      </c>
      <c r="E68" s="60"/>
      <c r="G68" s="52">
        <f>WEEKNUM(I68,2)</f>
        <v>35</v>
      </c>
      <c r="H68" s="44">
        <f t="shared" si="20"/>
        <v>45530</v>
      </c>
      <c r="I68" s="43">
        <f t="shared" si="26"/>
        <v>45530</v>
      </c>
      <c r="J68" s="60"/>
      <c r="L68" s="52"/>
      <c r="M68" s="44">
        <f t="shared" si="21"/>
        <v>45561</v>
      </c>
      <c r="N68" s="43">
        <f t="shared" si="27"/>
        <v>45561</v>
      </c>
      <c r="O68" s="60"/>
      <c r="Q68" s="52"/>
      <c r="R68" s="44">
        <f t="shared" si="22"/>
        <v>45591</v>
      </c>
      <c r="S68" s="43">
        <f t="shared" si="28"/>
        <v>45591</v>
      </c>
      <c r="T68" s="60"/>
      <c r="V68" s="52"/>
      <c r="W68" s="44">
        <f t="shared" si="23"/>
        <v>45622</v>
      </c>
      <c r="X68" s="43">
        <f t="shared" si="29"/>
        <v>45622</v>
      </c>
      <c r="Y68" s="60"/>
      <c r="AA68" s="52"/>
      <c r="AB68" s="44">
        <f t="shared" si="24"/>
        <v>45652</v>
      </c>
      <c r="AC68" s="43">
        <f t="shared" si="30"/>
        <v>45652</v>
      </c>
      <c r="AD68" s="60" t="s">
        <v>79</v>
      </c>
    </row>
    <row r="69" spans="2:30" ht="16.05" customHeight="1" x14ac:dyDescent="0.3">
      <c r="B69" s="52"/>
      <c r="C69" s="44">
        <f t="shared" si="19"/>
        <v>45500</v>
      </c>
      <c r="D69" s="43">
        <f t="shared" si="25"/>
        <v>45500</v>
      </c>
      <c r="E69" s="60"/>
      <c r="G69" s="52"/>
      <c r="H69" s="44">
        <f t="shared" si="20"/>
        <v>45531</v>
      </c>
      <c r="I69" s="43">
        <f t="shared" si="26"/>
        <v>45531</v>
      </c>
      <c r="J69" s="60"/>
      <c r="L69" s="52"/>
      <c r="M69" s="44">
        <f t="shared" si="21"/>
        <v>45562</v>
      </c>
      <c r="N69" s="43">
        <f t="shared" si="27"/>
        <v>45562</v>
      </c>
      <c r="O69" s="60"/>
      <c r="Q69" s="52"/>
      <c r="R69" s="44">
        <f t="shared" si="22"/>
        <v>45592</v>
      </c>
      <c r="S69" s="43">
        <f t="shared" si="28"/>
        <v>45592</v>
      </c>
      <c r="T69" s="60"/>
      <c r="V69" s="52"/>
      <c r="W69" s="44">
        <f t="shared" si="23"/>
        <v>45623</v>
      </c>
      <c r="X69" s="43">
        <f t="shared" si="29"/>
        <v>45623</v>
      </c>
      <c r="Y69" s="60"/>
      <c r="AA69" s="52"/>
      <c r="AB69" s="44">
        <f t="shared" si="24"/>
        <v>45653</v>
      </c>
      <c r="AC69" s="43">
        <f t="shared" si="30"/>
        <v>45653</v>
      </c>
      <c r="AD69" s="60"/>
    </row>
    <row r="70" spans="2:30" ht="16.05" customHeight="1" x14ac:dyDescent="0.3">
      <c r="B70" s="52"/>
      <c r="C70" s="44">
        <f t="shared" si="19"/>
        <v>45501</v>
      </c>
      <c r="D70" s="43">
        <f t="shared" si="25"/>
        <v>45501</v>
      </c>
      <c r="E70" s="60"/>
      <c r="G70" s="52"/>
      <c r="H70" s="44">
        <f t="shared" si="20"/>
        <v>45532</v>
      </c>
      <c r="I70" s="43">
        <f t="shared" si="26"/>
        <v>45532</v>
      </c>
      <c r="J70" s="60"/>
      <c r="L70" s="52"/>
      <c r="M70" s="44">
        <f t="shared" si="21"/>
        <v>45563</v>
      </c>
      <c r="N70" s="43">
        <f t="shared" si="27"/>
        <v>45563</v>
      </c>
      <c r="O70" s="60"/>
      <c r="Q70" s="52">
        <f>WEEKNUM(S70,2)</f>
        <v>44</v>
      </c>
      <c r="R70" s="44">
        <f t="shared" si="22"/>
        <v>45593</v>
      </c>
      <c r="S70" s="43">
        <f t="shared" si="28"/>
        <v>45593</v>
      </c>
      <c r="T70" s="60"/>
      <c r="V70" s="52"/>
      <c r="W70" s="44">
        <f t="shared" si="23"/>
        <v>45624</v>
      </c>
      <c r="X70" s="43">
        <f t="shared" si="29"/>
        <v>45624</v>
      </c>
      <c r="Y70" s="60"/>
      <c r="AA70" s="52"/>
      <c r="AB70" s="44">
        <f t="shared" si="24"/>
        <v>45654</v>
      </c>
      <c r="AC70" s="43">
        <f t="shared" si="30"/>
        <v>45654</v>
      </c>
      <c r="AD70" s="60"/>
    </row>
    <row r="71" spans="2:30" ht="16.05" customHeight="1" x14ac:dyDescent="0.3">
      <c r="B71" s="52">
        <f t="shared" ref="B71" si="33">WEEKNUM(D71,2)</f>
        <v>31</v>
      </c>
      <c r="C71" s="44">
        <f t="shared" si="19"/>
        <v>45502</v>
      </c>
      <c r="D71" s="43">
        <f t="shared" si="25"/>
        <v>45502</v>
      </c>
      <c r="E71" s="60"/>
      <c r="G71" s="52"/>
      <c r="H71" s="44">
        <f t="shared" si="20"/>
        <v>45533</v>
      </c>
      <c r="I71" s="43">
        <f t="shared" si="26"/>
        <v>45533</v>
      </c>
      <c r="J71" s="60"/>
      <c r="L71" s="52"/>
      <c r="M71" s="44">
        <f t="shared" si="21"/>
        <v>45564</v>
      </c>
      <c r="N71" s="43">
        <f t="shared" si="27"/>
        <v>45564</v>
      </c>
      <c r="O71" s="60"/>
      <c r="Q71" s="52"/>
      <c r="R71" s="44">
        <f t="shared" si="22"/>
        <v>45594</v>
      </c>
      <c r="S71" s="43">
        <f t="shared" si="28"/>
        <v>45594</v>
      </c>
      <c r="T71" s="60"/>
      <c r="V71" s="52"/>
      <c r="W71" s="44">
        <f t="shared" si="23"/>
        <v>45625</v>
      </c>
      <c r="X71" s="43">
        <f t="shared" si="29"/>
        <v>45625</v>
      </c>
      <c r="Y71" s="60"/>
      <c r="AA71" s="52"/>
      <c r="AB71" s="44">
        <f t="shared" si="24"/>
        <v>45655</v>
      </c>
      <c r="AC71" s="43">
        <f t="shared" si="30"/>
        <v>45655</v>
      </c>
      <c r="AD71" s="60"/>
    </row>
    <row r="72" spans="2:30" ht="16.05" customHeight="1" x14ac:dyDescent="0.3">
      <c r="B72" s="52"/>
      <c r="C72" s="44">
        <f t="shared" si="19"/>
        <v>45503</v>
      </c>
      <c r="D72" s="43">
        <f t="shared" si="25"/>
        <v>45503</v>
      </c>
      <c r="E72" s="60"/>
      <c r="G72" s="52"/>
      <c r="H72" s="44">
        <f t="shared" si="20"/>
        <v>45534</v>
      </c>
      <c r="I72" s="43">
        <f t="shared" si="26"/>
        <v>45534</v>
      </c>
      <c r="J72" s="60"/>
      <c r="L72" s="49">
        <f>WEEKNUM(N72,2)</f>
        <v>40</v>
      </c>
      <c r="M72" s="44">
        <f t="shared" si="21"/>
        <v>45565</v>
      </c>
      <c r="N72" s="43">
        <f t="shared" si="27"/>
        <v>45565</v>
      </c>
      <c r="O72" s="60"/>
      <c r="Q72" s="52"/>
      <c r="R72" s="44">
        <f t="shared" si="22"/>
        <v>45595</v>
      </c>
      <c r="S72" s="43">
        <f t="shared" si="28"/>
        <v>45595</v>
      </c>
      <c r="T72" s="60"/>
      <c r="V72" s="52"/>
      <c r="W72" s="44">
        <f t="shared" si="23"/>
        <v>45626</v>
      </c>
      <c r="X72" s="43">
        <f t="shared" si="29"/>
        <v>45626</v>
      </c>
      <c r="Y72" s="60"/>
      <c r="AA72" s="52">
        <f>WEEKNUM(AC72,2)</f>
        <v>53</v>
      </c>
      <c r="AB72" s="44">
        <f t="shared" si="24"/>
        <v>45656</v>
      </c>
      <c r="AC72" s="43">
        <f t="shared" si="30"/>
        <v>45656</v>
      </c>
      <c r="AD72" s="60"/>
    </row>
    <row r="73" spans="2:30" ht="16.05" customHeight="1" x14ac:dyDescent="0.3">
      <c r="B73" s="52"/>
      <c r="C73" s="44">
        <f t="shared" si="19"/>
        <v>45504</v>
      </c>
      <c r="D73" s="43">
        <f t="shared" si="25"/>
        <v>45504</v>
      </c>
      <c r="E73" s="60"/>
      <c r="G73" s="52"/>
      <c r="H73" s="44">
        <f t="shared" si="20"/>
        <v>45535</v>
      </c>
      <c r="I73" s="43">
        <f t="shared" si="26"/>
        <v>45535</v>
      </c>
      <c r="J73" s="60"/>
      <c r="L73" s="48"/>
      <c r="Q73" s="52"/>
      <c r="R73" s="44">
        <f t="shared" si="22"/>
        <v>45596</v>
      </c>
      <c r="S73" s="43">
        <f t="shared" si="28"/>
        <v>45596</v>
      </c>
      <c r="T73" s="60"/>
      <c r="V73" s="48"/>
      <c r="W73" s="46"/>
      <c r="X73" s="47"/>
      <c r="AA73" s="52"/>
      <c r="AB73" s="44">
        <f t="shared" si="24"/>
        <v>45657</v>
      </c>
      <c r="AC73" s="43">
        <f t="shared" si="30"/>
        <v>45657</v>
      </c>
      <c r="AD73" s="60"/>
    </row>
    <row r="74" spans="2:30" x14ac:dyDescent="0.3">
      <c r="B74" s="48"/>
      <c r="C74" s="46"/>
      <c r="D74" s="47"/>
      <c r="G74" s="48"/>
      <c r="H74" s="46"/>
      <c r="I74" s="47"/>
      <c r="L74" s="48"/>
      <c r="M74" s="46"/>
      <c r="N74" s="47"/>
      <c r="Q74" s="48"/>
      <c r="R74" s="46"/>
      <c r="S74" s="47"/>
      <c r="V74" s="48"/>
      <c r="W74" s="46"/>
      <c r="X74" s="47"/>
      <c r="AA74" s="48"/>
      <c r="AB74" s="46"/>
      <c r="AC74" s="47"/>
    </row>
    <row r="75" spans="2:30" x14ac:dyDescent="0.3">
      <c r="B75" s="48"/>
      <c r="C75" s="46"/>
      <c r="D75" s="47"/>
      <c r="G75" s="48"/>
      <c r="H75" s="46"/>
      <c r="I75" s="47"/>
      <c r="L75" s="48"/>
      <c r="M75" s="46"/>
      <c r="N75" s="47"/>
      <c r="Q75" s="48"/>
      <c r="R75" s="46"/>
      <c r="S75" s="47"/>
      <c r="V75" s="48"/>
      <c r="W75" s="46"/>
      <c r="X75" s="47"/>
      <c r="AA75" s="48"/>
      <c r="AB75" s="46"/>
      <c r="AC75" s="47"/>
    </row>
    <row r="76" spans="2:30" x14ac:dyDescent="0.3">
      <c r="B76" s="48"/>
      <c r="C76" s="46"/>
      <c r="D76" s="47"/>
      <c r="G76" s="48"/>
      <c r="H76" s="46"/>
      <c r="I76" s="47"/>
      <c r="L76" s="48"/>
      <c r="M76" s="46"/>
      <c r="N76" s="47"/>
      <c r="Q76" s="48"/>
      <c r="R76" s="46"/>
      <c r="S76" s="47"/>
      <c r="V76" s="48"/>
      <c r="W76" s="46"/>
      <c r="X76" s="47"/>
      <c r="AA76" s="48"/>
      <c r="AB76" s="46"/>
      <c r="AC76" s="47"/>
    </row>
    <row r="77" spans="2:30" x14ac:dyDescent="0.3">
      <c r="B77" s="48"/>
      <c r="C77" s="46"/>
      <c r="D77" s="47"/>
      <c r="G77" s="48"/>
      <c r="H77" s="46"/>
      <c r="I77" s="47"/>
      <c r="L77" s="48"/>
      <c r="M77" s="46"/>
      <c r="N77" s="47"/>
      <c r="Q77" s="48"/>
      <c r="R77" s="46"/>
      <c r="S77" s="47"/>
      <c r="V77" s="48"/>
      <c r="W77" s="46"/>
      <c r="X77" s="47"/>
      <c r="AA77" s="48"/>
      <c r="AB77" s="46"/>
      <c r="AC77" s="47"/>
    </row>
    <row r="78" spans="2:30" x14ac:dyDescent="0.3">
      <c r="M78" s="46"/>
      <c r="N78" s="47"/>
    </row>
  </sheetData>
  <sheetProtection algorithmName="SHA-512" hashValue="KAoCgc6u6N6BeM6yHMJ0XYd5Iuj5x6v/EZQltQxfEcnknQpjXA/HgZuvtuCW/5dAfT5ltHTg1QJlxhuAZS8ecw==" saltValue="XL/MLuXfsTfXvseHehwZfQ==" spinCount="100000" sheet="1" objects="1" scenarios="1" selectLockedCells="1"/>
  <mergeCells count="74">
    <mergeCell ref="AA4:AD4"/>
    <mergeCell ref="V4:Y4"/>
    <mergeCell ref="AA29:AA35"/>
    <mergeCell ref="G4:J4"/>
    <mergeCell ref="G17:G23"/>
    <mergeCell ref="G24:G30"/>
    <mergeCell ref="Q4:T4"/>
    <mergeCell ref="Q6:Q12"/>
    <mergeCell ref="Q13:Q19"/>
    <mergeCell ref="Q20:Q26"/>
    <mergeCell ref="Q27:Q33"/>
    <mergeCell ref="B4:E4"/>
    <mergeCell ref="B1:AD2"/>
    <mergeCell ref="G6:G9"/>
    <mergeCell ref="G10:G16"/>
    <mergeCell ref="L6:L8"/>
    <mergeCell ref="L9:L15"/>
    <mergeCell ref="L16:L22"/>
    <mergeCell ref="AA6:AA7"/>
    <mergeCell ref="AA8:AA14"/>
    <mergeCell ref="AA15:AA21"/>
    <mergeCell ref="AA22:AA28"/>
    <mergeCell ref="B6:B12"/>
    <mergeCell ref="B13:B19"/>
    <mergeCell ref="B20:B26"/>
    <mergeCell ref="B27:B33"/>
    <mergeCell ref="L4:O4"/>
    <mergeCell ref="L23:L29"/>
    <mergeCell ref="L30:L36"/>
    <mergeCell ref="V6:V10"/>
    <mergeCell ref="V11:V17"/>
    <mergeCell ref="V18:V24"/>
    <mergeCell ref="V25:V31"/>
    <mergeCell ref="B38:AD39"/>
    <mergeCell ref="B41:E41"/>
    <mergeCell ref="G41:J41"/>
    <mergeCell ref="L41:O41"/>
    <mergeCell ref="Q41:T41"/>
    <mergeCell ref="V41:Y41"/>
    <mergeCell ref="AA41:AD41"/>
    <mergeCell ref="Q56:Q62"/>
    <mergeCell ref="Q63:Q69"/>
    <mergeCell ref="V43:V45"/>
    <mergeCell ref="B50:B56"/>
    <mergeCell ref="G54:G60"/>
    <mergeCell ref="B57:B63"/>
    <mergeCell ref="G61:G67"/>
    <mergeCell ref="B64:B70"/>
    <mergeCell ref="G47:G53"/>
    <mergeCell ref="V46:V52"/>
    <mergeCell ref="V53:V59"/>
    <mergeCell ref="B43:B49"/>
    <mergeCell ref="G43:G46"/>
    <mergeCell ref="AA44:AA50"/>
    <mergeCell ref="AA51:AA57"/>
    <mergeCell ref="AA58:AA64"/>
    <mergeCell ref="AA65:AA71"/>
    <mergeCell ref="AA72:AA73"/>
    <mergeCell ref="Q70:Q73"/>
    <mergeCell ref="G68:G73"/>
    <mergeCell ref="B71:B73"/>
    <mergeCell ref="V32:V36"/>
    <mergeCell ref="Q34:Q35"/>
    <mergeCell ref="B34:B36"/>
    <mergeCell ref="G31:G34"/>
    <mergeCell ref="G35:J36"/>
    <mergeCell ref="V60:V66"/>
    <mergeCell ref="V67:V72"/>
    <mergeCell ref="L44:L50"/>
    <mergeCell ref="L51:L57"/>
    <mergeCell ref="L58:L64"/>
    <mergeCell ref="L65:L71"/>
    <mergeCell ref="Q43:Q48"/>
    <mergeCell ref="Q49:Q55"/>
  </mergeCells>
  <conditionalFormatting sqref="C6:D36">
    <cfRule type="expression" dxfId="49" priority="47">
      <formula>MONTH(C6)&lt;&gt;$B$3</formula>
    </cfRule>
  </conditionalFormatting>
  <conditionalFormatting sqref="C43:D73">
    <cfRule type="expression" dxfId="48" priority="62">
      <formula>MONTH(C43)&lt;&gt;$B$40</formula>
    </cfRule>
  </conditionalFormatting>
  <conditionalFormatting sqref="C6:E36">
    <cfRule type="expression" dxfId="46" priority="46">
      <formula>WEEKDAY($C6,2)=6</formula>
    </cfRule>
    <cfRule type="expression" dxfId="45" priority="44">
      <formula>WEEKDAY($C6,2)=7</formula>
    </cfRule>
  </conditionalFormatting>
  <conditionalFormatting sqref="C43:E73">
    <cfRule type="expression" dxfId="43" priority="26">
      <formula>WEEKDAY($C43,2)=7</formula>
    </cfRule>
    <cfRule type="expression" dxfId="42" priority="27">
      <formula>WEEKDAY($C43,2)=6</formula>
    </cfRule>
  </conditionalFormatting>
  <conditionalFormatting sqref="H6:I34 H37:I37">
    <cfRule type="expression" dxfId="41" priority="55">
      <formula>MONTH(H6)&lt;&gt;$G$3</formula>
    </cfRule>
  </conditionalFormatting>
  <conditionalFormatting sqref="H43:I73">
    <cfRule type="expression" dxfId="40" priority="51">
      <formula>MONTH(H43)&lt;&gt;$G$40</formula>
    </cfRule>
  </conditionalFormatting>
  <conditionalFormatting sqref="H6:J34">
    <cfRule type="expression" dxfId="39" priority="28">
      <formula>WEEKDAY($H6,2)=7</formula>
    </cfRule>
    <cfRule type="expression" dxfId="38" priority="32">
      <formula>WEEKDAY($H6,2)=6</formula>
    </cfRule>
  </conditionalFormatting>
  <conditionalFormatting sqref="H43:J73">
    <cfRule type="expression" dxfId="35" priority="15">
      <formula>WEEKDAY($H43,2)=7</formula>
    </cfRule>
    <cfRule type="expression" dxfId="34" priority="16">
      <formula>WEEKDAY($H43,2)=6</formula>
    </cfRule>
  </conditionalFormatting>
  <conditionalFormatting sqref="M6:N37">
    <cfRule type="expression" dxfId="33" priority="88">
      <formula>MONTH(M6)&lt;&gt;$L$3</formula>
    </cfRule>
  </conditionalFormatting>
  <conditionalFormatting sqref="M43:N72">
    <cfRule type="expression" dxfId="32" priority="54">
      <formula>MONTH(M43)&lt;&gt;$L$40</formula>
    </cfRule>
  </conditionalFormatting>
  <conditionalFormatting sqref="M6:O36">
    <cfRule type="expression" dxfId="30" priority="14">
      <formula>WEEKDAY($M6,2)=7</formula>
    </cfRule>
    <cfRule type="expression" dxfId="29" priority="13">
      <formula>WEEKDAY($M6,2)=6</formula>
    </cfRule>
  </conditionalFormatting>
  <conditionalFormatting sqref="M43:O72">
    <cfRule type="expression" dxfId="27" priority="42">
      <formula>WEEKDAY($M43,2)=7</formula>
    </cfRule>
    <cfRule type="expression" dxfId="26" priority="43">
      <formula>WEEKDAY($M43,2)=6</formula>
    </cfRule>
  </conditionalFormatting>
  <conditionalFormatting sqref="R6:S35">
    <cfRule type="expression" dxfId="25" priority="48">
      <formula>MONTH(R6)&lt;&gt;$Q$3</formula>
    </cfRule>
  </conditionalFormatting>
  <conditionalFormatting sqref="R43:S73">
    <cfRule type="expression" dxfId="24" priority="57">
      <formula>MONTH(R43)&lt;&gt;$Q$40</formula>
    </cfRule>
  </conditionalFormatting>
  <conditionalFormatting sqref="R6:T35">
    <cfRule type="expression" dxfId="22" priority="40">
      <formula>WEEKDAY($C6,2)=6</formula>
    </cfRule>
    <cfRule type="expression" dxfId="21" priority="39">
      <formula>WEEKDAY($C6,2)=7</formula>
    </cfRule>
  </conditionalFormatting>
  <conditionalFormatting sqref="R43:T73">
    <cfRule type="expression" dxfId="19" priority="24">
      <formula>WEEKDAY($R43,2)=6</formula>
    </cfRule>
    <cfRule type="expression" dxfId="18" priority="23">
      <formula>WEEKDAY($R43,2)=7</formula>
    </cfRule>
  </conditionalFormatting>
  <conditionalFormatting sqref="W6:X36">
    <cfRule type="expression" dxfId="17" priority="87">
      <formula>MONTH(W6)&lt;&gt;$V$3</formula>
    </cfRule>
  </conditionalFormatting>
  <conditionalFormatting sqref="W43:X72">
    <cfRule type="expression" dxfId="16" priority="50">
      <formula>MONTH(W43)&lt;&gt;$V$40</formula>
    </cfRule>
  </conditionalFormatting>
  <conditionalFormatting sqref="W6:Y36">
    <cfRule type="expression" dxfId="14" priority="36">
      <formula>WEEKDAY($W6,2)=7</formula>
    </cfRule>
    <cfRule type="expression" dxfId="13" priority="38">
      <formula>WEEKDAY($W6,2)=6</formula>
    </cfRule>
  </conditionalFormatting>
  <conditionalFormatting sqref="W43:Y72">
    <cfRule type="expression" dxfId="11" priority="20">
      <formula>WEEKDAY($W43,2)=7</formula>
    </cfRule>
    <cfRule type="expression" dxfId="10" priority="22">
      <formula>WEEKDAY($W43,2)=6</formula>
    </cfRule>
  </conditionalFormatting>
  <conditionalFormatting sqref="AB6:AC35">
    <cfRule type="expression" dxfId="9" priority="63">
      <formula>MONTH(AB6)&lt;&gt;$AA$3</formula>
    </cfRule>
  </conditionalFormatting>
  <conditionalFormatting sqref="AB43:AC73">
    <cfRule type="expression" dxfId="8" priority="52">
      <formula>MONTH(AB43)&lt;&gt;$AA$40</formula>
    </cfRule>
  </conditionalFormatting>
  <conditionalFormatting sqref="AB6:AD35">
    <cfRule type="expression" dxfId="6" priority="34">
      <formula>WEEKDAY($AB6,2)=7</formula>
    </cfRule>
    <cfRule type="expression" dxfId="5" priority="35">
      <formula>WEEKDAY($AB6,2)=6</formula>
    </cfRule>
  </conditionalFormatting>
  <conditionalFormatting sqref="AB43:AD73">
    <cfRule type="expression" dxfId="3" priority="19">
      <formula>WEEKDAY($AB43,2)=6</formula>
    </cfRule>
    <cfRule type="expression" dxfId="2" priority="18">
      <formula>WEEKDAY($AB43,2)=7</formula>
    </cfRule>
  </conditionalFormatting>
  <pageMargins left="0.2" right="0.13" top="0.13" bottom="0.13" header="0.13" footer="0.13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E2FD63A-7A20-456F-8760-A0FE584BA62A}">
            <xm:f>MATCH(C6,Feiertage!$B:$B,0)&gt;0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C6:E36</xm:sqref>
        </x14:conditionalFormatting>
        <x14:conditionalFormatting xmlns:xm="http://schemas.microsoft.com/office/excel/2006/main">
          <x14:cfRule type="expression" priority="8" id="{98E701B9-54A6-47B1-98D1-F17E3552E6E6}">
            <xm:f>MATCH(C43,Feiertage!$B:$B,0)&gt;0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C43:E73</xm:sqref>
        </x14:conditionalFormatting>
        <x14:conditionalFormatting xmlns:xm="http://schemas.microsoft.com/office/excel/2006/main">
          <x14:cfRule type="expression" priority="12" id="{1A4AFB18-A049-4061-B563-1C8742E9F5BC}">
            <xm:f>MATCH(H6,Feiertage!$B:$B,0)&gt;0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H6:J34</xm:sqref>
        </x14:conditionalFormatting>
        <x14:conditionalFormatting xmlns:xm="http://schemas.microsoft.com/office/excel/2006/main">
          <x14:cfRule type="expression" priority="7" id="{0F2B092A-08E7-4351-98DB-E134B4BBF8D8}">
            <xm:f>MATCH(H43,Feiertage!$B:$B,0)&gt;0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H43:J73</xm:sqref>
        </x14:conditionalFormatting>
        <x14:conditionalFormatting xmlns:xm="http://schemas.microsoft.com/office/excel/2006/main">
          <x14:cfRule type="expression" priority="11" id="{606F67E8-218A-4968-AF0E-73BBB47F96FE}">
            <xm:f>MATCH(M6,Feiertage!$B:$B,0)&gt;0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M6:O36</xm:sqref>
        </x14:conditionalFormatting>
        <x14:conditionalFormatting xmlns:xm="http://schemas.microsoft.com/office/excel/2006/main">
          <x14:cfRule type="expression" priority="6" id="{0F05AD48-207F-4B40-8329-B0A3D906E6DB}">
            <xm:f>MATCH(M43,Feiertage!$B:$B,0)&gt;0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M43:O72</xm:sqref>
        </x14:conditionalFormatting>
        <x14:conditionalFormatting xmlns:xm="http://schemas.microsoft.com/office/excel/2006/main">
          <x14:cfRule type="expression" priority="10" id="{F2078016-008C-4C2E-AB02-389F89DABE83}">
            <xm:f>MATCH(R6,Feiertage!$B:$B,0)&gt;0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R6:T35</xm:sqref>
        </x14:conditionalFormatting>
        <x14:conditionalFormatting xmlns:xm="http://schemas.microsoft.com/office/excel/2006/main">
          <x14:cfRule type="expression" priority="5" id="{89015953-32C9-4442-AE33-BB5B569A5EC9}">
            <xm:f>MATCH(R43,Feiertage!$B:$B,0)&gt;0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R43:T73</xm:sqref>
        </x14:conditionalFormatting>
        <x14:conditionalFormatting xmlns:xm="http://schemas.microsoft.com/office/excel/2006/main">
          <x14:cfRule type="expression" priority="9" id="{3D3D9148-2CAB-4FC2-873F-83E84C85D954}">
            <xm:f>MATCH(W6,Feiertage!$B:$B,0)&gt;0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W6:Y36</xm:sqref>
        </x14:conditionalFormatting>
        <x14:conditionalFormatting xmlns:xm="http://schemas.microsoft.com/office/excel/2006/main">
          <x14:cfRule type="expression" priority="4" id="{D2368165-2006-415D-B821-0308C3D1D418}">
            <xm:f>MATCH(W43,Feiertage!$B:$B,0)&gt;0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W43:Y72</xm:sqref>
        </x14:conditionalFormatting>
        <x14:conditionalFormatting xmlns:xm="http://schemas.microsoft.com/office/excel/2006/main">
          <x14:cfRule type="expression" priority="2" id="{D3EDAA5D-F2CA-40B8-B5F5-223F9D0159A3}">
            <xm:f>MATCH(AB6,Feiertage!$B:$B,0)&gt;0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AB6:AD35</xm:sqref>
        </x14:conditionalFormatting>
        <x14:conditionalFormatting xmlns:xm="http://schemas.microsoft.com/office/excel/2006/main">
          <x14:cfRule type="expression" priority="3" id="{180D736F-AFB8-44EC-91F2-E13A8325255C}">
            <xm:f>MATCH(AB43,Feiertage!$B:$B,0)&gt;0</xm:f>
            <x14:dxf>
              <font>
                <b val="0"/>
                <i val="0"/>
                <color rgb="FFC00000"/>
              </font>
              <fill>
                <patternFill>
                  <bgColor rgb="FFFFD757"/>
                </patternFill>
              </fill>
            </x14:dxf>
          </x14:cfRule>
          <xm:sqref>AB43:AD73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CB589E-7426-4D83-B944-3283D1325565}">
          <x14:formula1>
            <xm:f>Tabelle2!$A$2:$A$13</xm:f>
          </x14:formula1>
          <xm:sqref>B4:B5 AA4:AA5 L4:L5 Q4:Q5 V4:V5 G4:G5 B41:B42 AA41:AA42 L41:L42 Q41:Q42 V41:V42 G41:G42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C2035-85A6-4881-AD05-E7DFC9006A13}">
  <sheetPr>
    <tabColor rgb="FFFFB7B7"/>
    <pageSetUpPr fitToPage="1"/>
  </sheetPr>
  <dimension ref="A1:T51"/>
  <sheetViews>
    <sheetView showGridLines="0" workbookViewId="0">
      <pane ySplit="1" topLeftCell="A2" activePane="bottomLeft" state="frozen"/>
      <selection activeCell="K22" sqref="K22"/>
      <selection pane="bottomLeft" activeCell="E20" sqref="E20"/>
    </sheetView>
  </sheetViews>
  <sheetFormatPr baseColWidth="10" defaultColWidth="11.44140625" defaultRowHeight="13.8" x14ac:dyDescent="0.25"/>
  <cols>
    <col min="1" max="1" width="14.44140625" style="39" customWidth="1"/>
    <col min="2" max="2" width="12.6640625" style="40" hidden="1" customWidth="1"/>
    <col min="3" max="3" width="6.88671875" style="40" customWidth="1"/>
    <col min="4" max="4" width="18.6640625" style="41" customWidth="1"/>
    <col min="5" max="5" width="43.33203125" style="42" bestFit="1" customWidth="1"/>
    <col min="6" max="6" width="14.33203125" style="42" customWidth="1"/>
    <col min="7" max="7" width="13" style="19" hidden="1" customWidth="1"/>
    <col min="8" max="8" width="3.33203125" style="19" customWidth="1"/>
    <col min="9" max="9" width="7.5546875" style="19" customWidth="1"/>
    <col min="10" max="10" width="11.44140625" style="19"/>
    <col min="11" max="11" width="4.33203125" style="19" customWidth="1"/>
    <col min="12" max="12" width="3.33203125" style="19" customWidth="1"/>
    <col min="13" max="13" width="11.44140625" style="19" hidden="1" customWidth="1"/>
    <col min="14" max="14" width="11.5546875" style="19" hidden="1" customWidth="1"/>
    <col min="15" max="16" width="16.88671875" style="19" hidden="1" customWidth="1"/>
    <col min="17" max="17" width="11.44140625" style="19" hidden="1" customWidth="1"/>
    <col min="18" max="18" width="7.5546875" style="19" customWidth="1"/>
    <col min="19" max="19" width="11.44140625" style="19"/>
    <col min="20" max="20" width="3.33203125" style="19" customWidth="1"/>
    <col min="21" max="16384" width="11.44140625" style="19"/>
  </cols>
  <sheetData>
    <row r="1" spans="1:20" s="8" customFormat="1" ht="50.4" customHeight="1" thickTop="1" thickBot="1" x14ac:dyDescent="0.3">
      <c r="A1" s="3" t="s">
        <v>12</v>
      </c>
      <c r="B1" s="4" t="s">
        <v>13</v>
      </c>
      <c r="C1" s="4" t="s">
        <v>14</v>
      </c>
      <c r="D1" s="5" t="s">
        <v>15</v>
      </c>
      <c r="E1" s="5" t="s">
        <v>16</v>
      </c>
      <c r="F1" s="6" t="s">
        <v>17</v>
      </c>
      <c r="G1" s="7" t="s">
        <v>18</v>
      </c>
      <c r="I1" s="9" t="s">
        <v>19</v>
      </c>
      <c r="J1" s="56" t="s">
        <v>20</v>
      </c>
      <c r="K1" s="56"/>
      <c r="N1" s="10">
        <v>2024</v>
      </c>
      <c r="O1" s="11">
        <f>DATE($N$1,3,28)+MOD(24-MOD($N$1,19)*10.63,29)-MOD(TRUNC($N$1*5/4)+MOD(24-MOD($N$1,19)*10.63,29)+1,7)</f>
        <v>45382</v>
      </c>
      <c r="P1" s="11">
        <f>DATEVALUE("25.12."&amp;$N$1)</f>
        <v>45651</v>
      </c>
      <c r="R1" s="9" t="s">
        <v>21</v>
      </c>
      <c r="S1" s="57" t="s">
        <v>22</v>
      </c>
      <c r="T1" s="57"/>
    </row>
    <row r="2" spans="1:20" ht="20.100000000000001" customHeight="1" thickTop="1" x14ac:dyDescent="0.25">
      <c r="A2" s="12">
        <f>DATEVALUE("01.01."&amp;$N$1)</f>
        <v>45292</v>
      </c>
      <c r="B2" s="13">
        <f t="shared" ref="B2:B51" si="0">IF(D2="x",A2,"")</f>
        <v>45292</v>
      </c>
      <c r="C2" s="14">
        <f t="shared" ref="C2:C51" si="1">IF(D2="x",A2,"")</f>
        <v>45292</v>
      </c>
      <c r="D2" s="15" t="s">
        <v>23</v>
      </c>
      <c r="E2" s="16" t="s">
        <v>24</v>
      </c>
      <c r="F2" s="17" t="s">
        <v>25</v>
      </c>
      <c r="G2" s="18" t="s">
        <v>26</v>
      </c>
    </row>
    <row r="3" spans="1:20" ht="20.100000000000001" customHeight="1" x14ac:dyDescent="0.25">
      <c r="A3" s="20">
        <f>DATEVALUE("02.01."&amp;$N$1)</f>
        <v>45293</v>
      </c>
      <c r="B3" s="21" t="str">
        <f t="shared" si="0"/>
        <v/>
      </c>
      <c r="C3" s="22" t="str">
        <f t="shared" si="1"/>
        <v/>
      </c>
      <c r="D3" s="23"/>
      <c r="E3" s="24" t="s">
        <v>27</v>
      </c>
      <c r="F3" s="25" t="s">
        <v>28</v>
      </c>
      <c r="G3" s="26" t="s">
        <v>26</v>
      </c>
      <c r="I3" s="19" t="str">
        <f t="shared" ref="I3:I44" ca="1" si="2">IF(B3=MONTH(TODAY()),E3,"")</f>
        <v/>
      </c>
    </row>
    <row r="4" spans="1:20" ht="20.100000000000001" customHeight="1" x14ac:dyDescent="0.25">
      <c r="A4" s="20">
        <f>DATEVALUE("06.01."&amp;$N$1)</f>
        <v>45297</v>
      </c>
      <c r="B4" s="21" t="str">
        <f t="shared" si="0"/>
        <v/>
      </c>
      <c r="C4" s="22" t="str">
        <f t="shared" si="1"/>
        <v/>
      </c>
      <c r="D4" s="23"/>
      <c r="E4" s="24" t="s">
        <v>29</v>
      </c>
      <c r="F4" s="25" t="s">
        <v>25</v>
      </c>
      <c r="G4" s="26" t="s">
        <v>26</v>
      </c>
      <c r="I4" s="19" t="str">
        <f t="shared" ca="1" si="2"/>
        <v/>
      </c>
    </row>
    <row r="5" spans="1:20" ht="20.100000000000001" customHeight="1" x14ac:dyDescent="0.25">
      <c r="A5" s="20">
        <f>DATEVALUE("08.03."&amp;$N$1)</f>
        <v>45359</v>
      </c>
      <c r="B5" s="21" t="str">
        <f t="shared" si="0"/>
        <v/>
      </c>
      <c r="C5" s="22" t="str">
        <f t="shared" si="1"/>
        <v/>
      </c>
      <c r="D5" s="23"/>
      <c r="E5" s="24" t="s">
        <v>30</v>
      </c>
      <c r="F5" s="25" t="s">
        <v>31</v>
      </c>
      <c r="G5" s="26" t="s">
        <v>26</v>
      </c>
      <c r="I5" s="19" t="str">
        <f t="shared" ca="1" si="2"/>
        <v/>
      </c>
    </row>
    <row r="6" spans="1:20" ht="20.100000000000001" customHeight="1" x14ac:dyDescent="0.25">
      <c r="A6" s="20">
        <f>DATEVALUE("19.03."&amp;$N$1)</f>
        <v>45370</v>
      </c>
      <c r="B6" s="21" t="str">
        <f t="shared" si="0"/>
        <v/>
      </c>
      <c r="C6" s="22" t="str">
        <f t="shared" si="1"/>
        <v/>
      </c>
      <c r="D6" s="23"/>
      <c r="E6" s="24" t="s">
        <v>32</v>
      </c>
      <c r="F6" s="25" t="s">
        <v>28</v>
      </c>
      <c r="G6" s="26" t="s">
        <v>26</v>
      </c>
      <c r="I6" s="19" t="str">
        <f t="shared" ca="1" si="2"/>
        <v/>
      </c>
    </row>
    <row r="7" spans="1:20" ht="20.100000000000001" customHeight="1" x14ac:dyDescent="0.25">
      <c r="A7" s="20">
        <f>$O$1-2</f>
        <v>45380</v>
      </c>
      <c r="B7" s="21">
        <f t="shared" si="0"/>
        <v>45380</v>
      </c>
      <c r="C7" s="22">
        <f t="shared" si="1"/>
        <v>45380</v>
      </c>
      <c r="D7" s="23" t="s">
        <v>23</v>
      </c>
      <c r="E7" s="24" t="s">
        <v>33</v>
      </c>
      <c r="F7" s="25" t="s">
        <v>34</v>
      </c>
      <c r="G7" s="26" t="s">
        <v>26</v>
      </c>
      <c r="I7" s="19" t="str">
        <f t="shared" ca="1" si="2"/>
        <v/>
      </c>
    </row>
    <row r="8" spans="1:20" ht="20.100000000000001" customHeight="1" x14ac:dyDescent="0.25">
      <c r="A8" s="20">
        <f>DATE($N$1,3,28)+MOD(24-MOD($N$1,19)*10.63,29)-MOD(TRUNC($N$1*5/4)+MOD(24-MOD($N$1,19)*10.63,29)+1,7)</f>
        <v>45382</v>
      </c>
      <c r="B8" s="21" t="str">
        <f t="shared" si="0"/>
        <v/>
      </c>
      <c r="C8" s="22" t="str">
        <f t="shared" si="1"/>
        <v/>
      </c>
      <c r="D8" s="23"/>
      <c r="E8" s="24" t="s">
        <v>35</v>
      </c>
      <c r="F8" s="25" t="s">
        <v>25</v>
      </c>
      <c r="G8" s="26" t="s">
        <v>26</v>
      </c>
      <c r="I8" s="19" t="str">
        <f t="shared" ca="1" si="2"/>
        <v/>
      </c>
    </row>
    <row r="9" spans="1:20" ht="20.100000000000001" customHeight="1" x14ac:dyDescent="0.25">
      <c r="A9" s="20">
        <f>$O$1+1</f>
        <v>45383</v>
      </c>
      <c r="B9" s="21">
        <f t="shared" si="0"/>
        <v>45383</v>
      </c>
      <c r="C9" s="22">
        <f t="shared" si="1"/>
        <v>45383</v>
      </c>
      <c r="D9" s="23" t="s">
        <v>23</v>
      </c>
      <c r="E9" s="24" t="s">
        <v>36</v>
      </c>
      <c r="F9" s="25" t="s">
        <v>37</v>
      </c>
      <c r="G9" s="26" t="s">
        <v>26</v>
      </c>
      <c r="I9" s="19" t="str">
        <f t="shared" ca="1" si="2"/>
        <v/>
      </c>
    </row>
    <row r="10" spans="1:20" ht="20.100000000000001" customHeight="1" x14ac:dyDescent="0.25">
      <c r="A10" s="20">
        <f>TRUNC(((4&amp;-$N$1)+1)/7)*7+5+(DAY($O$1-3)&lt;8)*7</f>
        <v>45386</v>
      </c>
      <c r="B10" s="21" t="str">
        <f t="shared" si="0"/>
        <v/>
      </c>
      <c r="C10" s="22" t="str">
        <f t="shared" si="1"/>
        <v/>
      </c>
      <c r="D10" s="23"/>
      <c r="E10" s="24" t="s">
        <v>38</v>
      </c>
      <c r="F10" s="25" t="s">
        <v>28</v>
      </c>
      <c r="G10" s="26" t="s">
        <v>26</v>
      </c>
      <c r="I10" s="19" t="str">
        <f t="shared" ca="1" si="2"/>
        <v/>
      </c>
    </row>
    <row r="11" spans="1:20" ht="20.100000000000001" customHeight="1" x14ac:dyDescent="0.25">
      <c r="A11" s="20">
        <f>DATE($N$1,4,17)+1-WEEKDAY(DATE($N$1,4,17),2)</f>
        <v>45397</v>
      </c>
      <c r="B11" s="21" t="str">
        <f t="shared" si="0"/>
        <v/>
      </c>
      <c r="C11" s="22" t="str">
        <f t="shared" si="1"/>
        <v/>
      </c>
      <c r="D11" s="23"/>
      <c r="E11" s="24" t="s">
        <v>39</v>
      </c>
      <c r="F11" s="25" t="s">
        <v>28</v>
      </c>
      <c r="G11" s="26" t="s">
        <v>26</v>
      </c>
      <c r="I11" s="19" t="str">
        <f t="shared" ca="1" si="2"/>
        <v/>
      </c>
    </row>
    <row r="12" spans="1:20" ht="20.100000000000001" customHeight="1" x14ac:dyDescent="0.25">
      <c r="A12" s="20">
        <f>DATEVALUE("01.05."&amp;$N$1)</f>
        <v>45413</v>
      </c>
      <c r="B12" s="21">
        <f t="shared" si="0"/>
        <v>45413</v>
      </c>
      <c r="C12" s="22">
        <f t="shared" si="1"/>
        <v>45413</v>
      </c>
      <c r="D12" s="23" t="s">
        <v>23</v>
      </c>
      <c r="E12" s="24" t="s">
        <v>40</v>
      </c>
      <c r="F12" s="25" t="s">
        <v>34</v>
      </c>
      <c r="G12" s="26" t="s">
        <v>26</v>
      </c>
      <c r="I12" s="19" t="str">
        <f t="shared" ca="1" si="2"/>
        <v/>
      </c>
    </row>
    <row r="13" spans="1:20" ht="20.100000000000001" customHeight="1" x14ac:dyDescent="0.25">
      <c r="A13" s="20">
        <f>DATEVALUE("01.05."&amp;$N$1)</f>
        <v>45413</v>
      </c>
      <c r="B13" s="21" t="str">
        <f t="shared" si="0"/>
        <v/>
      </c>
      <c r="C13" s="22" t="str">
        <f t="shared" si="1"/>
        <v/>
      </c>
      <c r="D13" s="23"/>
      <c r="E13" s="24" t="s">
        <v>41</v>
      </c>
      <c r="F13" s="25" t="s">
        <v>42</v>
      </c>
      <c r="G13" s="26" t="s">
        <v>26</v>
      </c>
      <c r="I13" s="19" t="str">
        <f t="shared" ca="1" si="2"/>
        <v/>
      </c>
    </row>
    <row r="14" spans="1:20" ht="20.100000000000001" customHeight="1" x14ac:dyDescent="0.25">
      <c r="A14" s="20">
        <f>$O$1+39</f>
        <v>45421</v>
      </c>
      <c r="B14" s="21">
        <f t="shared" si="0"/>
        <v>45421</v>
      </c>
      <c r="C14" s="22">
        <f t="shared" si="1"/>
        <v>45421</v>
      </c>
      <c r="D14" s="23" t="s">
        <v>23</v>
      </c>
      <c r="E14" s="24" t="s">
        <v>43</v>
      </c>
      <c r="F14" s="25" t="s">
        <v>25</v>
      </c>
      <c r="G14" s="26" t="s">
        <v>26</v>
      </c>
      <c r="I14" s="19" t="str">
        <f t="shared" ca="1" si="2"/>
        <v/>
      </c>
    </row>
    <row r="15" spans="1:20" ht="20.100000000000001" customHeight="1" x14ac:dyDescent="0.25">
      <c r="A15" s="20">
        <f>$O$1+49</f>
        <v>45431</v>
      </c>
      <c r="B15" s="21" t="str">
        <f t="shared" si="0"/>
        <v/>
      </c>
      <c r="C15" s="22" t="str">
        <f t="shared" si="1"/>
        <v/>
      </c>
      <c r="D15" s="23"/>
      <c r="E15" s="24" t="s">
        <v>44</v>
      </c>
      <c r="F15" s="25" t="s">
        <v>37</v>
      </c>
      <c r="G15" s="26" t="s">
        <v>26</v>
      </c>
      <c r="I15" s="19" t="str">
        <f t="shared" ca="1" si="2"/>
        <v/>
      </c>
    </row>
    <row r="16" spans="1:20" ht="20.100000000000001" customHeight="1" x14ac:dyDescent="0.25">
      <c r="A16" s="20">
        <f>$O$1+50</f>
        <v>45432</v>
      </c>
      <c r="B16" s="21">
        <f t="shared" si="0"/>
        <v>45432</v>
      </c>
      <c r="C16" s="22">
        <f t="shared" si="1"/>
        <v>45432</v>
      </c>
      <c r="D16" s="23" t="s">
        <v>23</v>
      </c>
      <c r="E16" s="24" t="s">
        <v>45</v>
      </c>
      <c r="F16" s="25" t="s">
        <v>25</v>
      </c>
      <c r="G16" s="26" t="s">
        <v>26</v>
      </c>
      <c r="I16" s="19" t="str">
        <f t="shared" ca="1" si="2"/>
        <v/>
      </c>
    </row>
    <row r="17" spans="1:9" ht="20.100000000000001" customHeight="1" x14ac:dyDescent="0.25">
      <c r="A17" s="20">
        <f>$O$1+60</f>
        <v>45442</v>
      </c>
      <c r="B17" s="21" t="str">
        <f t="shared" si="0"/>
        <v/>
      </c>
      <c r="C17" s="22" t="str">
        <f t="shared" si="1"/>
        <v/>
      </c>
      <c r="D17" s="23"/>
      <c r="E17" s="24" t="s">
        <v>46</v>
      </c>
      <c r="F17" s="25" t="s">
        <v>25</v>
      </c>
      <c r="G17" s="26" t="s">
        <v>26</v>
      </c>
      <c r="I17" s="19" t="str">
        <f t="shared" ca="1" si="2"/>
        <v/>
      </c>
    </row>
    <row r="18" spans="1:9" ht="20.100000000000001" customHeight="1" x14ac:dyDescent="0.25">
      <c r="A18" s="20">
        <f>DATEVALUE("29.06."&amp;$N$1)</f>
        <v>45472</v>
      </c>
      <c r="B18" s="21" t="str">
        <f t="shared" si="0"/>
        <v/>
      </c>
      <c r="C18" s="22" t="str">
        <f t="shared" si="1"/>
        <v/>
      </c>
      <c r="D18" s="23"/>
      <c r="E18" s="24" t="s">
        <v>47</v>
      </c>
      <c r="F18" s="25" t="s">
        <v>28</v>
      </c>
      <c r="G18" s="26" t="s">
        <v>26</v>
      </c>
      <c r="I18" s="19" t="str">
        <f t="shared" ca="1" si="2"/>
        <v/>
      </c>
    </row>
    <row r="19" spans="1:9" ht="20.100000000000001" customHeight="1" x14ac:dyDescent="0.25">
      <c r="A19" s="20">
        <f>DATEVALUE("01.08."&amp;$N$1)</f>
        <v>45505</v>
      </c>
      <c r="B19" s="21" t="str">
        <f t="shared" si="0"/>
        <v/>
      </c>
      <c r="C19" s="22" t="str">
        <f t="shared" si="1"/>
        <v/>
      </c>
      <c r="D19" s="23"/>
      <c r="E19" s="24" t="s">
        <v>48</v>
      </c>
      <c r="F19" s="25" t="s">
        <v>28</v>
      </c>
      <c r="G19" s="26" t="s">
        <v>26</v>
      </c>
      <c r="I19" s="19" t="str">
        <f t="shared" ca="1" si="2"/>
        <v/>
      </c>
    </row>
    <row r="20" spans="1:9" ht="20.100000000000001" customHeight="1" x14ac:dyDescent="0.25">
      <c r="A20" s="20">
        <f>DATEVALUE("08.08."&amp;$N$1)</f>
        <v>45512</v>
      </c>
      <c r="B20" s="21" t="str">
        <f t="shared" si="0"/>
        <v/>
      </c>
      <c r="C20" s="22" t="str">
        <f t="shared" si="1"/>
        <v/>
      </c>
      <c r="D20" s="23"/>
      <c r="E20" s="27" t="s">
        <v>49</v>
      </c>
      <c r="F20" s="25" t="s">
        <v>31</v>
      </c>
      <c r="G20" s="26" t="s">
        <v>26</v>
      </c>
      <c r="I20" s="19" t="str">
        <f t="shared" ca="1" si="2"/>
        <v/>
      </c>
    </row>
    <row r="21" spans="1:9" ht="20.100000000000001" customHeight="1" x14ac:dyDescent="0.25">
      <c r="A21" s="20">
        <f>DATEVALUE("15.08."&amp;$N$1)</f>
        <v>45519</v>
      </c>
      <c r="B21" s="21" t="str">
        <f t="shared" si="0"/>
        <v/>
      </c>
      <c r="C21" s="22" t="str">
        <f t="shared" si="1"/>
        <v/>
      </c>
      <c r="D21" s="23"/>
      <c r="E21" s="27" t="s">
        <v>50</v>
      </c>
      <c r="F21" s="25" t="s">
        <v>25</v>
      </c>
      <c r="G21" s="26" t="s">
        <v>26</v>
      </c>
      <c r="I21" s="19" t="str">
        <f t="shared" ca="1" si="2"/>
        <v/>
      </c>
    </row>
    <row r="22" spans="1:9" ht="20.100000000000001" customHeight="1" x14ac:dyDescent="0.25">
      <c r="A22" s="20">
        <f>DATE($N$1,9,1)+11-WEEKDAY(DATE($N$1,9,1),2)</f>
        <v>45540</v>
      </c>
      <c r="B22" s="21" t="str">
        <f t="shared" si="0"/>
        <v/>
      </c>
      <c r="C22" s="22" t="str">
        <f t="shared" si="1"/>
        <v/>
      </c>
      <c r="D22" s="23"/>
      <c r="E22" s="27" t="s">
        <v>51</v>
      </c>
      <c r="F22" s="25" t="s">
        <v>28</v>
      </c>
      <c r="G22" s="26" t="s">
        <v>26</v>
      </c>
      <c r="I22" s="19" t="str">
        <f t="shared" ca="1" si="2"/>
        <v/>
      </c>
    </row>
    <row r="23" spans="1:9" ht="20.100000000000001" customHeight="1" x14ac:dyDescent="0.25">
      <c r="A23" s="20">
        <f>DATE($N$1,9,1)+15-WEEKDAY(DATE($N$1,9,1),2)</f>
        <v>45544</v>
      </c>
      <c r="B23" s="21" t="str">
        <f t="shared" si="0"/>
        <v/>
      </c>
      <c r="C23" s="22" t="str">
        <f t="shared" si="1"/>
        <v/>
      </c>
      <c r="D23" s="23"/>
      <c r="E23" s="27" t="s">
        <v>52</v>
      </c>
      <c r="F23" s="25" t="s">
        <v>28</v>
      </c>
      <c r="G23" s="26" t="s">
        <v>26</v>
      </c>
      <c r="I23" s="19" t="str">
        <f t="shared" ca="1" si="2"/>
        <v/>
      </c>
    </row>
    <row r="24" spans="1:9" ht="20.100000000000001" customHeight="1" x14ac:dyDescent="0.25">
      <c r="A24" s="20">
        <f>DATE($N$1,9,1)+21-WEEKDAY(DATE($N$1,9,1),2)</f>
        <v>45550</v>
      </c>
      <c r="B24" s="21" t="str">
        <f t="shared" si="0"/>
        <v/>
      </c>
      <c r="C24" s="22" t="str">
        <f t="shared" si="1"/>
        <v/>
      </c>
      <c r="D24" s="23"/>
      <c r="E24" s="27" t="s">
        <v>53</v>
      </c>
      <c r="F24" s="25" t="s">
        <v>28</v>
      </c>
      <c r="G24" s="26" t="s">
        <v>26</v>
      </c>
      <c r="I24" s="19" t="str">
        <f t="shared" ca="1" si="2"/>
        <v/>
      </c>
    </row>
    <row r="25" spans="1:9" ht="20.100000000000001" customHeight="1" x14ac:dyDescent="0.25">
      <c r="A25" s="20">
        <f>DATEVALUE("20.09."&amp;$N$1)</f>
        <v>45555</v>
      </c>
      <c r="B25" s="21" t="str">
        <f t="shared" si="0"/>
        <v/>
      </c>
      <c r="C25" s="22" t="str">
        <f t="shared" si="1"/>
        <v/>
      </c>
      <c r="D25" s="23"/>
      <c r="E25" s="27" t="s">
        <v>54</v>
      </c>
      <c r="F25" s="25" t="s">
        <v>31</v>
      </c>
      <c r="G25" s="26" t="s">
        <v>26</v>
      </c>
      <c r="I25" s="19" t="str">
        <f t="shared" ca="1" si="2"/>
        <v/>
      </c>
    </row>
    <row r="26" spans="1:9" ht="20.100000000000001" customHeight="1" x14ac:dyDescent="0.25">
      <c r="A26" s="20">
        <f>DATEVALUE("22.09."&amp;$N$1)</f>
        <v>45557</v>
      </c>
      <c r="B26" s="21" t="str">
        <f t="shared" si="0"/>
        <v/>
      </c>
      <c r="C26" s="22" t="str">
        <f t="shared" si="1"/>
        <v/>
      </c>
      <c r="D26" s="23"/>
      <c r="E26" s="27" t="s">
        <v>55</v>
      </c>
      <c r="F26" s="25" t="s">
        <v>28</v>
      </c>
      <c r="G26" s="26" t="s">
        <v>26</v>
      </c>
      <c r="I26" s="19" t="str">
        <f t="shared" ca="1" si="2"/>
        <v/>
      </c>
    </row>
    <row r="27" spans="1:9" ht="20.100000000000001" customHeight="1" x14ac:dyDescent="0.25">
      <c r="A27" s="20">
        <f>DATEVALUE("25.09."&amp;$N$1)</f>
        <v>45560</v>
      </c>
      <c r="B27" s="21" t="str">
        <f t="shared" si="0"/>
        <v/>
      </c>
      <c r="C27" s="22" t="str">
        <f t="shared" si="1"/>
        <v/>
      </c>
      <c r="D27" s="23"/>
      <c r="E27" s="27" t="s">
        <v>56</v>
      </c>
      <c r="F27" s="25" t="s">
        <v>28</v>
      </c>
      <c r="G27" s="26" t="s">
        <v>26</v>
      </c>
      <c r="I27" s="19" t="str">
        <f t="shared" ca="1" si="2"/>
        <v/>
      </c>
    </row>
    <row r="28" spans="1:9" ht="20.100000000000001" customHeight="1" x14ac:dyDescent="0.25">
      <c r="A28" s="20">
        <f>DATEVALUE("02.10."&amp;$N$1)</f>
        <v>45567</v>
      </c>
      <c r="B28" s="21" t="str">
        <f t="shared" si="0"/>
        <v/>
      </c>
      <c r="C28" s="22" t="str">
        <f t="shared" si="1"/>
        <v/>
      </c>
      <c r="D28" s="23"/>
      <c r="E28" s="24" t="s">
        <v>57</v>
      </c>
      <c r="F28" s="25" t="s">
        <v>28</v>
      </c>
      <c r="G28" s="26" t="s">
        <v>26</v>
      </c>
      <c r="I28" s="19" t="str">
        <f t="shared" ca="1" si="2"/>
        <v/>
      </c>
    </row>
    <row r="29" spans="1:9" ht="20.100000000000001" customHeight="1" x14ac:dyDescent="0.25">
      <c r="A29" s="20">
        <f>DATEVALUE("03.10."&amp;$N$1)</f>
        <v>45568</v>
      </c>
      <c r="B29" s="21">
        <f t="shared" si="0"/>
        <v>45568</v>
      </c>
      <c r="C29" s="22">
        <f t="shared" si="1"/>
        <v>45568</v>
      </c>
      <c r="D29" s="23" t="s">
        <v>23</v>
      </c>
      <c r="E29" s="24" t="s">
        <v>58</v>
      </c>
      <c r="F29" s="25" t="s">
        <v>31</v>
      </c>
      <c r="G29" s="26" t="s">
        <v>26</v>
      </c>
      <c r="I29" s="19" t="str">
        <f t="shared" ca="1" si="2"/>
        <v/>
      </c>
    </row>
    <row r="30" spans="1:9" ht="20.100000000000001" customHeight="1" x14ac:dyDescent="0.25">
      <c r="A30" s="20">
        <f>DATEVALUE("26.10."&amp;$N$1)</f>
        <v>45591</v>
      </c>
      <c r="B30" s="21" t="str">
        <f t="shared" si="0"/>
        <v/>
      </c>
      <c r="C30" s="22" t="str">
        <f t="shared" si="1"/>
        <v/>
      </c>
      <c r="D30" s="23"/>
      <c r="E30" s="27" t="s">
        <v>59</v>
      </c>
      <c r="F30" s="28" t="s">
        <v>42</v>
      </c>
      <c r="G30" s="26" t="s">
        <v>26</v>
      </c>
      <c r="I30" s="19" t="str">
        <f t="shared" ca="1" si="2"/>
        <v/>
      </c>
    </row>
    <row r="31" spans="1:9" ht="20.100000000000001" customHeight="1" x14ac:dyDescent="0.25">
      <c r="A31" s="20">
        <f>DATEVALUE("31.10."&amp;$N$1)</f>
        <v>45596</v>
      </c>
      <c r="B31" s="21" t="str">
        <f t="shared" si="0"/>
        <v/>
      </c>
      <c r="C31" s="22" t="str">
        <f t="shared" si="1"/>
        <v/>
      </c>
      <c r="D31" s="23"/>
      <c r="E31" s="24" t="s">
        <v>60</v>
      </c>
      <c r="F31" s="25" t="s">
        <v>31</v>
      </c>
      <c r="G31" s="26" t="s">
        <v>26</v>
      </c>
      <c r="I31" s="19" t="str">
        <f t="shared" ca="1" si="2"/>
        <v/>
      </c>
    </row>
    <row r="32" spans="1:9" ht="20.100000000000001" customHeight="1" x14ac:dyDescent="0.25">
      <c r="A32" s="20">
        <f>DATEVALUE("01.11."&amp;$N$1)</f>
        <v>45597</v>
      </c>
      <c r="B32" s="21" t="str">
        <f t="shared" si="0"/>
        <v/>
      </c>
      <c r="C32" s="22" t="str">
        <f t="shared" si="1"/>
        <v/>
      </c>
      <c r="D32" s="23"/>
      <c r="E32" s="24" t="s">
        <v>61</v>
      </c>
      <c r="F32" s="25" t="s">
        <v>25</v>
      </c>
      <c r="G32" s="26" t="s">
        <v>26</v>
      </c>
      <c r="I32" s="19" t="str">
        <f t="shared" ca="1" si="2"/>
        <v/>
      </c>
    </row>
    <row r="33" spans="1:9" ht="20.100000000000001" customHeight="1" x14ac:dyDescent="0.25">
      <c r="A33" s="20">
        <f>DATE($N$1,12,25)-WEEKDAY(DATE($N$1,12,25),2)-32</f>
        <v>45616</v>
      </c>
      <c r="B33" s="21" t="str">
        <f t="shared" si="0"/>
        <v/>
      </c>
      <c r="C33" s="22" t="str">
        <f t="shared" si="1"/>
        <v/>
      </c>
      <c r="D33" s="23"/>
      <c r="E33" s="24" t="s">
        <v>62</v>
      </c>
      <c r="F33" s="25" t="s">
        <v>31</v>
      </c>
      <c r="G33" s="26" t="s">
        <v>26</v>
      </c>
      <c r="I33" s="19" t="str">
        <f t="shared" ca="1" si="2"/>
        <v/>
      </c>
    </row>
    <row r="34" spans="1:9" ht="20.100000000000001" customHeight="1" x14ac:dyDescent="0.25">
      <c r="A34" s="20">
        <f>DATEVALUE("08.12."&amp;$N$1)</f>
        <v>45634</v>
      </c>
      <c r="B34" s="21" t="str">
        <f t="shared" si="0"/>
        <v/>
      </c>
      <c r="C34" s="22" t="str">
        <f t="shared" si="1"/>
        <v/>
      </c>
      <c r="D34" s="23"/>
      <c r="E34" s="27" t="s">
        <v>63</v>
      </c>
      <c r="F34" s="28" t="s">
        <v>64</v>
      </c>
      <c r="G34" s="26" t="s">
        <v>26</v>
      </c>
      <c r="I34" s="19" t="str">
        <f t="shared" ca="1" si="2"/>
        <v/>
      </c>
    </row>
    <row r="35" spans="1:9" ht="20.100000000000001" customHeight="1" x14ac:dyDescent="0.25">
      <c r="A35" s="20">
        <f>DATEVALUE("25.12."&amp;$N$1)</f>
        <v>45651</v>
      </c>
      <c r="B35" s="21">
        <f t="shared" si="0"/>
        <v>45651</v>
      </c>
      <c r="C35" s="22">
        <f t="shared" si="1"/>
        <v>45651</v>
      </c>
      <c r="D35" s="23" t="s">
        <v>23</v>
      </c>
      <c r="E35" s="24" t="s">
        <v>65</v>
      </c>
      <c r="F35" s="25" t="s">
        <v>25</v>
      </c>
      <c r="G35" s="26" t="s">
        <v>26</v>
      </c>
      <c r="I35" s="19" t="str">
        <f t="shared" ca="1" si="2"/>
        <v/>
      </c>
    </row>
    <row r="36" spans="1:9" ht="20.100000000000001" customHeight="1" x14ac:dyDescent="0.25">
      <c r="A36" s="20">
        <f>DATEVALUE("26.12."&amp;$N$1)</f>
        <v>45652</v>
      </c>
      <c r="B36" s="21">
        <f t="shared" si="0"/>
        <v>45652</v>
      </c>
      <c r="C36" s="22">
        <f t="shared" si="1"/>
        <v>45652</v>
      </c>
      <c r="D36" s="23" t="s">
        <v>23</v>
      </c>
      <c r="E36" s="24" t="s">
        <v>66</v>
      </c>
      <c r="F36" s="25" t="s">
        <v>25</v>
      </c>
      <c r="G36" s="26" t="s">
        <v>26</v>
      </c>
      <c r="I36" s="19" t="str">
        <f t="shared" ca="1" si="2"/>
        <v/>
      </c>
    </row>
    <row r="37" spans="1:9" ht="20.100000000000001" customHeight="1" x14ac:dyDescent="0.25">
      <c r="A37" s="20">
        <f>$O$1-1</f>
        <v>45381</v>
      </c>
      <c r="B37" s="21" t="str">
        <f t="shared" si="0"/>
        <v/>
      </c>
      <c r="C37" s="22" t="str">
        <f t="shared" si="1"/>
        <v/>
      </c>
      <c r="D37" s="23"/>
      <c r="E37" s="24" t="s">
        <v>67</v>
      </c>
      <c r="F37" s="25" t="s">
        <v>31</v>
      </c>
      <c r="G37" s="26" t="s">
        <v>68</v>
      </c>
      <c r="I37" s="19" t="str">
        <f t="shared" ca="1" si="2"/>
        <v/>
      </c>
    </row>
    <row r="38" spans="1:9" ht="20.100000000000001" customHeight="1" x14ac:dyDescent="0.25">
      <c r="A38" s="20">
        <f>DATE($N$1,12,25)-WEEKDAY(DATE($N$1,12,25),2)-21</f>
        <v>45627</v>
      </c>
      <c r="B38" s="21" t="str">
        <f t="shared" si="0"/>
        <v/>
      </c>
      <c r="C38" s="22" t="str">
        <f t="shared" si="1"/>
        <v/>
      </c>
      <c r="D38" s="23"/>
      <c r="E38" s="24" t="s">
        <v>69</v>
      </c>
      <c r="F38" s="25" t="s">
        <v>25</v>
      </c>
      <c r="G38" s="26" t="s">
        <v>68</v>
      </c>
      <c r="I38" s="19" t="str">
        <f t="shared" ca="1" si="2"/>
        <v/>
      </c>
    </row>
    <row r="39" spans="1:9" ht="20.100000000000001" customHeight="1" x14ac:dyDescent="0.25">
      <c r="A39" s="20">
        <f>DATEVALUE("06.12."&amp;$N$1)</f>
        <v>45632</v>
      </c>
      <c r="B39" s="21" t="str">
        <f t="shared" si="0"/>
        <v/>
      </c>
      <c r="C39" s="22" t="str">
        <f t="shared" si="1"/>
        <v/>
      </c>
      <c r="D39" s="23"/>
      <c r="E39" s="24" t="s">
        <v>70</v>
      </c>
      <c r="F39" s="25" t="s">
        <v>25</v>
      </c>
      <c r="G39" s="26" t="s">
        <v>68</v>
      </c>
      <c r="I39" s="19" t="str">
        <f t="shared" ca="1" si="2"/>
        <v/>
      </c>
    </row>
    <row r="40" spans="1:9" ht="20.100000000000001" customHeight="1" x14ac:dyDescent="0.25">
      <c r="A40" s="20">
        <f>DATE($N$1,12,25)-WEEKDAY(DATE($N$1,12,25),2)-14</f>
        <v>45634</v>
      </c>
      <c r="B40" s="21" t="str">
        <f t="shared" si="0"/>
        <v/>
      </c>
      <c r="C40" s="22" t="str">
        <f t="shared" si="1"/>
        <v/>
      </c>
      <c r="D40" s="23"/>
      <c r="E40" s="24" t="s">
        <v>71</v>
      </c>
      <c r="F40" s="25" t="s">
        <v>25</v>
      </c>
      <c r="G40" s="26" t="s">
        <v>68</v>
      </c>
      <c r="I40" s="19" t="str">
        <f t="shared" ca="1" si="2"/>
        <v/>
      </c>
    </row>
    <row r="41" spans="1:9" ht="20.100000000000001" customHeight="1" x14ac:dyDescent="0.25">
      <c r="A41" s="20">
        <f>DATE($N$1,12,25)-WEEKDAY(DATE($N$1,12,25),2)-7</f>
        <v>45641</v>
      </c>
      <c r="B41" s="21" t="str">
        <f t="shared" si="0"/>
        <v/>
      </c>
      <c r="C41" s="22" t="str">
        <f t="shared" si="1"/>
        <v/>
      </c>
      <c r="D41" s="23"/>
      <c r="E41" s="24" t="s">
        <v>72</v>
      </c>
      <c r="F41" s="25" t="s">
        <v>25</v>
      </c>
      <c r="G41" s="26" t="s">
        <v>68</v>
      </c>
      <c r="I41" s="19" t="str">
        <f t="shared" ca="1" si="2"/>
        <v/>
      </c>
    </row>
    <row r="42" spans="1:9" ht="20.100000000000001" customHeight="1" x14ac:dyDescent="0.25">
      <c r="A42" s="20">
        <f>DATE($N$1,12,25)-WEEKDAY(DATE($N$1,12,25),2)</f>
        <v>45648</v>
      </c>
      <c r="B42" s="21" t="str">
        <f t="shared" si="0"/>
        <v/>
      </c>
      <c r="C42" s="22" t="str">
        <f t="shared" si="1"/>
        <v/>
      </c>
      <c r="D42" s="23"/>
      <c r="E42" s="24" t="s">
        <v>73</v>
      </c>
      <c r="F42" s="25" t="s">
        <v>25</v>
      </c>
      <c r="G42" s="26" t="s">
        <v>68</v>
      </c>
      <c r="I42" s="19" t="str">
        <f t="shared" ca="1" si="2"/>
        <v/>
      </c>
    </row>
    <row r="43" spans="1:9" ht="20.100000000000001" customHeight="1" x14ac:dyDescent="0.25">
      <c r="A43" s="20">
        <f>DATEVALUE("24.12."&amp;$N$1)</f>
        <v>45650</v>
      </c>
      <c r="B43" s="21" t="str">
        <f t="shared" si="0"/>
        <v/>
      </c>
      <c r="C43" s="22" t="str">
        <f t="shared" si="1"/>
        <v/>
      </c>
      <c r="D43" s="23"/>
      <c r="E43" s="24" t="s">
        <v>74</v>
      </c>
      <c r="F43" s="25" t="s">
        <v>25</v>
      </c>
      <c r="G43" s="26" t="s">
        <v>68</v>
      </c>
      <c r="I43" s="19" t="str">
        <f t="shared" ca="1" si="2"/>
        <v/>
      </c>
    </row>
    <row r="44" spans="1:9" ht="20.100000000000001" customHeight="1" x14ac:dyDescent="0.25">
      <c r="A44" s="20">
        <f>DATEVALUE("31.12."&amp;$N$1)</f>
        <v>45657</v>
      </c>
      <c r="B44" s="21" t="str">
        <f t="shared" si="0"/>
        <v/>
      </c>
      <c r="C44" s="22" t="str">
        <f t="shared" si="1"/>
        <v/>
      </c>
      <c r="D44" s="23"/>
      <c r="E44" s="24" t="s">
        <v>75</v>
      </c>
      <c r="F44" s="25" t="s">
        <v>25</v>
      </c>
      <c r="G44" s="26" t="s">
        <v>68</v>
      </c>
      <c r="I44" s="19" t="str">
        <f t="shared" ca="1" si="2"/>
        <v/>
      </c>
    </row>
    <row r="45" spans="1:9" ht="21" x14ac:dyDescent="0.25">
      <c r="A45" s="29"/>
      <c r="B45" s="30" t="str">
        <f t="shared" si="0"/>
        <v/>
      </c>
      <c r="C45" s="31" t="str">
        <f t="shared" si="1"/>
        <v/>
      </c>
      <c r="D45" s="23"/>
      <c r="E45" s="27"/>
      <c r="F45" s="28"/>
      <c r="G45" s="26"/>
    </row>
    <row r="46" spans="1:9" ht="21" x14ac:dyDescent="0.25">
      <c r="A46" s="29"/>
      <c r="B46" s="30" t="str">
        <f t="shared" si="0"/>
        <v/>
      </c>
      <c r="C46" s="31" t="str">
        <f t="shared" si="1"/>
        <v/>
      </c>
      <c r="D46" s="23"/>
      <c r="E46" s="27"/>
      <c r="F46" s="28"/>
      <c r="G46" s="26"/>
    </row>
    <row r="47" spans="1:9" ht="21" x14ac:dyDescent="0.25">
      <c r="A47" s="29"/>
      <c r="B47" s="30" t="str">
        <f t="shared" si="0"/>
        <v/>
      </c>
      <c r="C47" s="31" t="str">
        <f t="shared" si="1"/>
        <v/>
      </c>
      <c r="D47" s="23"/>
      <c r="E47" s="27"/>
      <c r="F47" s="28"/>
      <c r="G47" s="26"/>
    </row>
    <row r="48" spans="1:9" ht="21" x14ac:dyDescent="0.25">
      <c r="A48" s="29"/>
      <c r="B48" s="30" t="str">
        <f t="shared" si="0"/>
        <v/>
      </c>
      <c r="C48" s="31" t="str">
        <f t="shared" si="1"/>
        <v/>
      </c>
      <c r="D48" s="23"/>
      <c r="E48" s="27"/>
      <c r="F48" s="28"/>
      <c r="G48" s="26"/>
    </row>
    <row r="49" spans="1:7" ht="21" x14ac:dyDescent="0.25">
      <c r="A49" s="29"/>
      <c r="B49" s="30" t="str">
        <f t="shared" si="0"/>
        <v/>
      </c>
      <c r="C49" s="31" t="str">
        <f t="shared" si="1"/>
        <v/>
      </c>
      <c r="D49" s="23"/>
      <c r="E49" s="27"/>
      <c r="F49" s="28"/>
      <c r="G49" s="26"/>
    </row>
    <row r="50" spans="1:7" ht="21" x14ac:dyDescent="0.25">
      <c r="A50" s="29"/>
      <c r="B50" s="30" t="str">
        <f t="shared" si="0"/>
        <v/>
      </c>
      <c r="C50" s="31" t="str">
        <f t="shared" si="1"/>
        <v/>
      </c>
      <c r="D50" s="23"/>
      <c r="E50" s="27"/>
      <c r="F50" s="28"/>
      <c r="G50" s="26"/>
    </row>
    <row r="51" spans="1:7" ht="21" x14ac:dyDescent="0.25">
      <c r="A51" s="32"/>
      <c r="B51" s="33" t="str">
        <f t="shared" si="0"/>
        <v/>
      </c>
      <c r="C51" s="34" t="str">
        <f t="shared" si="1"/>
        <v/>
      </c>
      <c r="D51" s="35"/>
      <c r="E51" s="36"/>
      <c r="F51" s="37"/>
      <c r="G51" s="38"/>
    </row>
  </sheetData>
  <sheetProtection insertRows="0" selectLockedCells="1" autoFilter="0"/>
  <mergeCells count="2">
    <mergeCell ref="J1:K1"/>
    <mergeCell ref="S1:T1"/>
  </mergeCells>
  <conditionalFormatting sqref="A2:G51">
    <cfRule type="expression" dxfId="1" priority="1">
      <formula>AND(WEEKDAY($C2,2)&gt;5,A2&gt;0)</formula>
    </cfRule>
    <cfRule type="expression" dxfId="0" priority="2">
      <formula>IF($D2="x",$A2,"")</formula>
    </cfRule>
  </conditionalFormatting>
  <pageMargins left="0.42" right="0.13" top="0.39" bottom="0.27" header="0.31496062992125984" footer="0.31496062992125984"/>
  <pageSetup paperSize="9" scale="74" orientation="portrait" horizontalDpi="4294967293" verticalDpi="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3316-4B60-4B6E-84A4-E70FB17A67CE}">
  <dimension ref="A2:A13"/>
  <sheetViews>
    <sheetView workbookViewId="0">
      <selection activeCell="D28" sqref="D28"/>
    </sheetView>
  </sheetViews>
  <sheetFormatPr baseColWidth="10" defaultRowHeight="14.4" x14ac:dyDescent="0.3"/>
  <sheetData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KALENDER</vt:lpstr>
      <vt:lpstr>Feiertage</vt:lpstr>
      <vt:lpstr>Tabelle2</vt:lpstr>
      <vt:lpstr>Feiertage!Druckbereich</vt:lpstr>
      <vt:lpstr>KALENDER!Druckbereich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2023-10-23T07:07:41Z</cp:lastPrinted>
  <dcterms:created xsi:type="dcterms:W3CDTF">2023-10-13T08:22:58Z</dcterms:created>
  <dcterms:modified xsi:type="dcterms:W3CDTF">2023-10-23T07:08:55Z</dcterms:modified>
</cp:coreProperties>
</file>