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sejla.memic\Dropbox\OFFICE-LERNEN\Kalendervorlagen\Excel Kalendervorlagen\NEU 2024\"/>
    </mc:Choice>
  </mc:AlternateContent>
  <xr:revisionPtr revIDLastSave="0" documentId="13_ncr:1_{AFC618C5-241D-4A44-A747-620EB285CFF4}" xr6:coauthVersionLast="47" xr6:coauthVersionMax="47" xr10:uidLastSave="{00000000-0000-0000-0000-000000000000}"/>
  <workbookProtection workbookAlgorithmName="SHA-512" workbookHashValue="NebroDe71UqyO1ZT7FV6XpEkSfK56XOzWg6pc4mCf8EZA0TW7PldFtq5D8/d8U79EhKjmQJIx7KA0n18nxNyXg==" workbookSaltValue="nSAt76g9101Meibleg3Guw==" workbookSpinCount="100000" lockStructure="1"/>
  <bookViews>
    <workbookView xWindow="-108" yWindow="-108" windowWidth="30936" windowHeight="16776" xr2:uid="{72C053DB-0B83-404B-B9A4-37C791CDC5B0}"/>
  </bookViews>
  <sheets>
    <sheet name="KALENDER" sheetId="1" r:id="rId1"/>
    <sheet name="Feiertage" sheetId="3" state="hidden" r:id="rId2"/>
    <sheet name="Tabelle2" sheetId="2" state="hidden" r:id="rId3"/>
  </sheets>
  <externalReferences>
    <externalReference r:id="rId4"/>
  </externalReferences>
  <definedNames>
    <definedName name="_xlnm._FilterDatabase" localSheetId="1" hidden="1">Feiertage!$I$3:$I$44</definedName>
    <definedName name="Abwesenheit">'[1]Abwesenheitsgründe &amp; Schichten'!$F$2:$F$19</definedName>
    <definedName name="Abwesenheiten">[1]!Tabelle6[#All]</definedName>
    <definedName name="_xlnm.Print_Area" localSheetId="1">Tabelle1[[#All],[Datum]:[Land]]</definedName>
    <definedName name="Startdatum">[1]!Tabelle2[[#All],[Startdatum]]</definedName>
    <definedName name="UrlaubHalb">'[1]Abwesenheitsgründe &amp; Schichten'!$F$9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1" i="3" l="1"/>
  <c r="B51" i="3"/>
  <c r="C50" i="3"/>
  <c r="B50" i="3"/>
  <c r="C49" i="3"/>
  <c r="B49" i="3"/>
  <c r="C48" i="3"/>
  <c r="B48" i="3"/>
  <c r="C47" i="3"/>
  <c r="B47" i="3"/>
  <c r="C46" i="3"/>
  <c r="B46" i="3"/>
  <c r="C45" i="3"/>
  <c r="B45" i="3"/>
  <c r="C44" i="3"/>
  <c r="B44" i="3"/>
  <c r="I44" i="3" s="1"/>
  <c r="A44" i="3"/>
  <c r="C43" i="3"/>
  <c r="B43" i="3"/>
  <c r="I43" i="3" s="1"/>
  <c r="A43" i="3"/>
  <c r="C42" i="3"/>
  <c r="B42" i="3"/>
  <c r="I42" i="3" s="1"/>
  <c r="A42" i="3"/>
  <c r="C41" i="3"/>
  <c r="B41" i="3"/>
  <c r="I41" i="3" s="1"/>
  <c r="A41" i="3"/>
  <c r="C40" i="3"/>
  <c r="B40" i="3"/>
  <c r="I40" i="3" s="1"/>
  <c r="A40" i="3"/>
  <c r="C39" i="3"/>
  <c r="B39" i="3"/>
  <c r="I39" i="3" s="1"/>
  <c r="A39" i="3"/>
  <c r="C38" i="3"/>
  <c r="B38" i="3"/>
  <c r="I38" i="3" s="1"/>
  <c r="A38" i="3"/>
  <c r="C37" i="3"/>
  <c r="B37" i="3"/>
  <c r="I37" i="3" s="1"/>
  <c r="A37" i="3"/>
  <c r="A36" i="3"/>
  <c r="B36" i="3" s="1"/>
  <c r="I36" i="3" s="1"/>
  <c r="C35" i="3"/>
  <c r="A35" i="3"/>
  <c r="B35" i="3" s="1"/>
  <c r="I35" i="3" s="1"/>
  <c r="C34" i="3"/>
  <c r="B34" i="3"/>
  <c r="I34" i="3" s="1"/>
  <c r="A34" i="3"/>
  <c r="C33" i="3"/>
  <c r="B33" i="3"/>
  <c r="I33" i="3" s="1"/>
  <c r="A33" i="3"/>
  <c r="C32" i="3"/>
  <c r="B32" i="3"/>
  <c r="I32" i="3" s="1"/>
  <c r="A32" i="3"/>
  <c r="C31" i="3"/>
  <c r="A31" i="3"/>
  <c r="B31" i="3" s="1"/>
  <c r="I31" i="3" s="1"/>
  <c r="A30" i="3"/>
  <c r="B30" i="3" s="1"/>
  <c r="I30" i="3" s="1"/>
  <c r="C29" i="3"/>
  <c r="A29" i="3"/>
  <c r="B29" i="3" s="1"/>
  <c r="I29" i="3" s="1"/>
  <c r="C28" i="3"/>
  <c r="B28" i="3"/>
  <c r="I28" i="3" s="1"/>
  <c r="A28" i="3"/>
  <c r="C27" i="3"/>
  <c r="B27" i="3"/>
  <c r="I27" i="3" s="1"/>
  <c r="A27" i="3"/>
  <c r="C26" i="3"/>
  <c r="B26" i="3"/>
  <c r="I26" i="3" s="1"/>
  <c r="A26" i="3"/>
  <c r="C25" i="3"/>
  <c r="B25" i="3"/>
  <c r="I25" i="3" s="1"/>
  <c r="A25" i="3"/>
  <c r="C24" i="3"/>
  <c r="B24" i="3"/>
  <c r="I24" i="3" s="1"/>
  <c r="A24" i="3"/>
  <c r="C23" i="3"/>
  <c r="B23" i="3"/>
  <c r="I23" i="3" s="1"/>
  <c r="A23" i="3"/>
  <c r="C22" i="3"/>
  <c r="B22" i="3"/>
  <c r="I22" i="3" s="1"/>
  <c r="A22" i="3"/>
  <c r="C21" i="3"/>
  <c r="B21" i="3"/>
  <c r="I21" i="3" s="1"/>
  <c r="A21" i="3"/>
  <c r="C20" i="3"/>
  <c r="B20" i="3"/>
  <c r="I20" i="3" s="1"/>
  <c r="A20" i="3"/>
  <c r="C19" i="3"/>
  <c r="B19" i="3"/>
  <c r="I19" i="3" s="1"/>
  <c r="A19" i="3"/>
  <c r="C18" i="3"/>
  <c r="B18" i="3"/>
  <c r="I18" i="3" s="1"/>
  <c r="A18" i="3"/>
  <c r="C17" i="3"/>
  <c r="B17" i="3"/>
  <c r="I17" i="3" s="1"/>
  <c r="A17" i="3"/>
  <c r="A16" i="3"/>
  <c r="B16" i="3" s="1"/>
  <c r="I16" i="3" s="1"/>
  <c r="C15" i="3"/>
  <c r="A15" i="3"/>
  <c r="B15" i="3" s="1"/>
  <c r="I15" i="3" s="1"/>
  <c r="A14" i="3"/>
  <c r="B14" i="3" s="1"/>
  <c r="I14" i="3" s="1"/>
  <c r="C13" i="3"/>
  <c r="B13" i="3"/>
  <c r="I13" i="3" s="1"/>
  <c r="A13" i="3"/>
  <c r="A12" i="3"/>
  <c r="B12" i="3" s="1"/>
  <c r="I12" i="3" s="1"/>
  <c r="C11" i="3"/>
  <c r="B11" i="3"/>
  <c r="I11" i="3" s="1"/>
  <c r="A11" i="3"/>
  <c r="C10" i="3"/>
  <c r="B10" i="3"/>
  <c r="I10" i="3" s="1"/>
  <c r="A10" i="3"/>
  <c r="C9" i="3"/>
  <c r="A9" i="3"/>
  <c r="B9" i="3" s="1"/>
  <c r="I9" i="3" s="1"/>
  <c r="A8" i="3"/>
  <c r="B8" i="3" s="1"/>
  <c r="I8" i="3" s="1"/>
  <c r="C7" i="3"/>
  <c r="A7" i="3"/>
  <c r="B7" i="3" s="1"/>
  <c r="I7" i="3" s="1"/>
  <c r="C6" i="3"/>
  <c r="B6" i="3"/>
  <c r="I6" i="3" s="1"/>
  <c r="A6" i="3"/>
  <c r="C5" i="3"/>
  <c r="B5" i="3"/>
  <c r="I5" i="3" s="1"/>
  <c r="A5" i="3"/>
  <c r="A4" i="3"/>
  <c r="B4" i="3" s="1"/>
  <c r="I4" i="3" s="1"/>
  <c r="C3" i="3"/>
  <c r="B3" i="3"/>
  <c r="I3" i="3" s="1"/>
  <c r="A3" i="3"/>
  <c r="B2" i="3"/>
  <c r="A2" i="3"/>
  <c r="C2" i="3" s="1"/>
  <c r="P1" i="3"/>
  <c r="O1" i="3"/>
  <c r="C4" i="3" l="1"/>
  <c r="C8" i="3"/>
  <c r="C14" i="3"/>
  <c r="C16" i="3"/>
  <c r="C30" i="3"/>
  <c r="C36" i="3"/>
  <c r="C12" i="3"/>
  <c r="C3" i="1" l="1"/>
  <c r="E3" i="1" s="1"/>
  <c r="G3" i="1" s="1"/>
  <c r="AD23" i="1"/>
  <c r="AF23" i="1" s="1"/>
  <c r="U23" i="1"/>
  <c r="W23" i="1" s="1"/>
  <c r="L23" i="1"/>
  <c r="N23" i="1" s="1"/>
  <c r="C23" i="1"/>
  <c r="E23" i="1" s="1"/>
  <c r="AD13" i="1"/>
  <c r="AF13" i="1" s="1"/>
  <c r="U13" i="1"/>
  <c r="W13" i="1" s="1"/>
  <c r="L13" i="1"/>
  <c r="N13" i="1" s="1"/>
  <c r="C13" i="1"/>
  <c r="E13" i="1" s="1"/>
  <c r="AD3" i="1"/>
  <c r="AF3" i="1" s="1"/>
  <c r="U3" i="1"/>
  <c r="W3" i="1" s="1"/>
  <c r="L3" i="1"/>
  <c r="N3" i="1" s="1"/>
  <c r="AH23" i="1" l="1"/>
  <c r="AD26" i="1" s="1"/>
  <c r="AC26" i="1" s="1"/>
  <c r="Y23" i="1"/>
  <c r="U26" i="1" s="1"/>
  <c r="T26" i="1" s="1"/>
  <c r="P23" i="1"/>
  <c r="L26" i="1" s="1"/>
  <c r="K26" i="1" s="1"/>
  <c r="G23" i="1"/>
  <c r="C26" i="1" s="1"/>
  <c r="B26" i="1" s="1"/>
  <c r="AH13" i="1"/>
  <c r="AD16" i="1" s="1"/>
  <c r="AC16" i="1" s="1"/>
  <c r="Y13" i="1"/>
  <c r="U16" i="1" s="1"/>
  <c r="T16" i="1" s="1"/>
  <c r="P13" i="1"/>
  <c r="L16" i="1" s="1"/>
  <c r="K16" i="1" s="1"/>
  <c r="G13" i="1"/>
  <c r="C16" i="1" s="1"/>
  <c r="B16" i="1" s="1"/>
  <c r="AH3" i="1"/>
  <c r="AD6" i="1" s="1"/>
  <c r="AC6" i="1" s="1"/>
  <c r="Y3" i="1"/>
  <c r="U6" i="1" s="1"/>
  <c r="T6" i="1" s="1"/>
  <c r="P3" i="1"/>
  <c r="L6" i="1" s="1"/>
  <c r="K6" i="1" s="1"/>
  <c r="D16" i="1" l="1"/>
  <c r="C15" i="1"/>
  <c r="M16" i="1"/>
  <c r="L15" i="1"/>
  <c r="AE16" i="1"/>
  <c r="AD15" i="1"/>
  <c r="D26" i="1"/>
  <c r="C25" i="1"/>
  <c r="M6" i="1"/>
  <c r="L5" i="1"/>
  <c r="M26" i="1"/>
  <c r="L25" i="1"/>
  <c r="V16" i="1"/>
  <c r="U15" i="1"/>
  <c r="V6" i="1"/>
  <c r="U5" i="1"/>
  <c r="V26" i="1"/>
  <c r="U25" i="1"/>
  <c r="AE6" i="1"/>
  <c r="AD5" i="1"/>
  <c r="AE26" i="1"/>
  <c r="AD25" i="1"/>
  <c r="C6" i="1"/>
  <c r="C5" i="1" l="1"/>
  <c r="B6" i="1"/>
  <c r="D6" i="1"/>
  <c r="W26" i="1"/>
  <c r="V25" i="1"/>
  <c r="N6" i="1"/>
  <c r="M5" i="1"/>
  <c r="W6" i="1"/>
  <c r="V5" i="1"/>
  <c r="AF26" i="1"/>
  <c r="AE25" i="1"/>
  <c r="W16" i="1"/>
  <c r="V15" i="1"/>
  <c r="E16" i="1"/>
  <c r="D15" i="1"/>
  <c r="E26" i="1"/>
  <c r="D25" i="1"/>
  <c r="AF16" i="1"/>
  <c r="AE15" i="1"/>
  <c r="AF6" i="1"/>
  <c r="AE5" i="1"/>
  <c r="N26" i="1"/>
  <c r="M25" i="1"/>
  <c r="N16" i="1"/>
  <c r="M15" i="1"/>
  <c r="O26" i="1" l="1"/>
  <c r="N25" i="1"/>
  <c r="AG26" i="1"/>
  <c r="AF25" i="1"/>
  <c r="X6" i="1"/>
  <c r="W5" i="1"/>
  <c r="O6" i="1"/>
  <c r="N5" i="1"/>
  <c r="AG16" i="1"/>
  <c r="AF15" i="1"/>
  <c r="O16" i="1"/>
  <c r="N15" i="1"/>
  <c r="F26" i="1"/>
  <c r="E25" i="1"/>
  <c r="F16" i="1"/>
  <c r="E15" i="1"/>
  <c r="AG6" i="1"/>
  <c r="AF5" i="1"/>
  <c r="X16" i="1"/>
  <c r="W15" i="1"/>
  <c r="X26" i="1"/>
  <c r="W25" i="1"/>
  <c r="E6" i="1"/>
  <c r="D5" i="1"/>
  <c r="F6" i="1" l="1"/>
  <c r="E5" i="1"/>
  <c r="P6" i="1"/>
  <c r="O5" i="1"/>
  <c r="G26" i="1"/>
  <c r="F25" i="1"/>
  <c r="Y16" i="1"/>
  <c r="X15" i="1"/>
  <c r="P16" i="1"/>
  <c r="O15" i="1"/>
  <c r="AH26" i="1"/>
  <c r="AG25" i="1"/>
  <c r="G16" i="1"/>
  <c r="F15" i="1"/>
  <c r="Y26" i="1"/>
  <c r="X25" i="1"/>
  <c r="Y6" i="1"/>
  <c r="X5" i="1"/>
  <c r="AH6" i="1"/>
  <c r="AG5" i="1"/>
  <c r="AH16" i="1"/>
  <c r="AG15" i="1"/>
  <c r="P26" i="1"/>
  <c r="O25" i="1"/>
  <c r="Z16" i="1" l="1"/>
  <c r="Y15" i="1"/>
  <c r="Z26" i="1"/>
  <c r="Y25" i="1"/>
  <c r="Q6" i="1"/>
  <c r="P5" i="1"/>
  <c r="AI16" i="1"/>
  <c r="AH15" i="1"/>
  <c r="H26" i="1"/>
  <c r="G25" i="1"/>
  <c r="AI6" i="1"/>
  <c r="AH5" i="1"/>
  <c r="AI26" i="1"/>
  <c r="AH25" i="1"/>
  <c r="Q26" i="1"/>
  <c r="P25" i="1"/>
  <c r="H16" i="1"/>
  <c r="G15" i="1"/>
  <c r="Z6" i="1"/>
  <c r="Y5" i="1"/>
  <c r="Q16" i="1"/>
  <c r="P15" i="1"/>
  <c r="G6" i="1"/>
  <c r="F5" i="1"/>
  <c r="R26" i="1" l="1"/>
  <c r="Q25" i="1"/>
  <c r="R6" i="1"/>
  <c r="Q5" i="1"/>
  <c r="AA6" i="1"/>
  <c r="Z5" i="1"/>
  <c r="AJ6" i="1"/>
  <c r="AI5" i="1"/>
  <c r="AA26" i="1"/>
  <c r="Z25" i="1"/>
  <c r="H6" i="1"/>
  <c r="G5" i="1"/>
  <c r="AJ26" i="1"/>
  <c r="AI25" i="1"/>
  <c r="AJ16" i="1"/>
  <c r="AI15" i="1"/>
  <c r="R16" i="1"/>
  <c r="Q15" i="1"/>
  <c r="I16" i="1"/>
  <c r="H15" i="1"/>
  <c r="I26" i="1"/>
  <c r="H25" i="1"/>
  <c r="AA16" i="1"/>
  <c r="Z15" i="1"/>
  <c r="AD7" i="1" l="1"/>
  <c r="AJ5" i="1"/>
  <c r="U17" i="1"/>
  <c r="AA15" i="1"/>
  <c r="AD27" i="1"/>
  <c r="AJ25" i="1"/>
  <c r="U7" i="1"/>
  <c r="AA5" i="1"/>
  <c r="C17" i="1"/>
  <c r="I15" i="1"/>
  <c r="I6" i="1"/>
  <c r="H5" i="1"/>
  <c r="L7" i="1"/>
  <c r="R5" i="1"/>
  <c r="AD17" i="1"/>
  <c r="AJ15" i="1"/>
  <c r="C27" i="1"/>
  <c r="I25" i="1"/>
  <c r="L17" i="1"/>
  <c r="R15" i="1"/>
  <c r="U27" i="1"/>
  <c r="AA25" i="1"/>
  <c r="L27" i="1"/>
  <c r="R25" i="1"/>
  <c r="AE27" i="1" l="1"/>
  <c r="AF27" i="1" s="1"/>
  <c r="AG27" i="1" s="1"/>
  <c r="AH27" i="1" s="1"/>
  <c r="AI27" i="1" s="1"/>
  <c r="AJ27" i="1" s="1"/>
  <c r="AD28" i="1" s="1"/>
  <c r="AC27" i="1"/>
  <c r="V27" i="1"/>
  <c r="W27" i="1" s="1"/>
  <c r="X27" i="1" s="1"/>
  <c r="Y27" i="1" s="1"/>
  <c r="Z27" i="1" s="1"/>
  <c r="AA27" i="1" s="1"/>
  <c r="U28" i="1" s="1"/>
  <c r="T27" i="1"/>
  <c r="M27" i="1"/>
  <c r="N27" i="1" s="1"/>
  <c r="O27" i="1" s="1"/>
  <c r="P27" i="1" s="1"/>
  <c r="Q27" i="1" s="1"/>
  <c r="R27" i="1" s="1"/>
  <c r="L28" i="1" s="1"/>
  <c r="K27" i="1"/>
  <c r="D27" i="1"/>
  <c r="E27" i="1" s="1"/>
  <c r="F27" i="1" s="1"/>
  <c r="G27" i="1" s="1"/>
  <c r="H27" i="1" s="1"/>
  <c r="I27" i="1" s="1"/>
  <c r="C28" i="1" s="1"/>
  <c r="B27" i="1"/>
  <c r="AE17" i="1"/>
  <c r="AF17" i="1" s="1"/>
  <c r="AG17" i="1" s="1"/>
  <c r="AH17" i="1" s="1"/>
  <c r="AI17" i="1" s="1"/>
  <c r="AJ17" i="1" s="1"/>
  <c r="AD18" i="1" s="1"/>
  <c r="AC17" i="1"/>
  <c r="V17" i="1"/>
  <c r="W17" i="1" s="1"/>
  <c r="X17" i="1" s="1"/>
  <c r="Y17" i="1" s="1"/>
  <c r="Z17" i="1" s="1"/>
  <c r="AA17" i="1" s="1"/>
  <c r="U18" i="1" s="1"/>
  <c r="T17" i="1"/>
  <c r="M17" i="1"/>
  <c r="N17" i="1" s="1"/>
  <c r="O17" i="1" s="1"/>
  <c r="P17" i="1" s="1"/>
  <c r="Q17" i="1" s="1"/>
  <c r="R17" i="1" s="1"/>
  <c r="L18" i="1" s="1"/>
  <c r="K17" i="1"/>
  <c r="D17" i="1"/>
  <c r="E17" i="1" s="1"/>
  <c r="F17" i="1" s="1"/>
  <c r="G17" i="1" s="1"/>
  <c r="H17" i="1" s="1"/>
  <c r="I17" i="1" s="1"/>
  <c r="C18" i="1" s="1"/>
  <c r="B17" i="1"/>
  <c r="AE7" i="1"/>
  <c r="AF7" i="1" s="1"/>
  <c r="AG7" i="1" s="1"/>
  <c r="AH7" i="1" s="1"/>
  <c r="AI7" i="1" s="1"/>
  <c r="AJ7" i="1" s="1"/>
  <c r="AD8" i="1" s="1"/>
  <c r="AC7" i="1"/>
  <c r="V7" i="1"/>
  <c r="W7" i="1" s="1"/>
  <c r="X7" i="1" s="1"/>
  <c r="Y7" i="1" s="1"/>
  <c r="Z7" i="1" s="1"/>
  <c r="AA7" i="1" s="1"/>
  <c r="U8" i="1" s="1"/>
  <c r="T7" i="1"/>
  <c r="M7" i="1"/>
  <c r="N7" i="1" s="1"/>
  <c r="O7" i="1" s="1"/>
  <c r="P7" i="1" s="1"/>
  <c r="Q7" i="1" s="1"/>
  <c r="R7" i="1" s="1"/>
  <c r="L8" i="1" s="1"/>
  <c r="K7" i="1"/>
  <c r="C7" i="1"/>
  <c r="I5" i="1"/>
  <c r="AE28" i="1" l="1"/>
  <c r="AF28" i="1" s="1"/>
  <c r="AG28" i="1" s="1"/>
  <c r="AH28" i="1" s="1"/>
  <c r="AI28" i="1" s="1"/>
  <c r="AJ28" i="1" s="1"/>
  <c r="AD29" i="1" s="1"/>
  <c r="AC28" i="1"/>
  <c r="V28" i="1"/>
  <c r="W28" i="1" s="1"/>
  <c r="X28" i="1" s="1"/>
  <c r="Y28" i="1" s="1"/>
  <c r="Z28" i="1" s="1"/>
  <c r="AA28" i="1" s="1"/>
  <c r="U29" i="1" s="1"/>
  <c r="T28" i="1"/>
  <c r="M28" i="1"/>
  <c r="N28" i="1" s="1"/>
  <c r="O28" i="1" s="1"/>
  <c r="P28" i="1" s="1"/>
  <c r="Q28" i="1" s="1"/>
  <c r="R28" i="1" s="1"/>
  <c r="L29" i="1" s="1"/>
  <c r="K28" i="1"/>
  <c r="D28" i="1"/>
  <c r="E28" i="1" s="1"/>
  <c r="F28" i="1" s="1"/>
  <c r="G28" i="1" s="1"/>
  <c r="H28" i="1" s="1"/>
  <c r="I28" i="1" s="1"/>
  <c r="C29" i="1" s="1"/>
  <c r="B28" i="1"/>
  <c r="AE18" i="1"/>
  <c r="AF18" i="1" s="1"/>
  <c r="AG18" i="1" s="1"/>
  <c r="AH18" i="1" s="1"/>
  <c r="AI18" i="1" s="1"/>
  <c r="AJ18" i="1" s="1"/>
  <c r="AD19" i="1" s="1"/>
  <c r="AC18" i="1"/>
  <c r="V18" i="1"/>
  <c r="W18" i="1" s="1"/>
  <c r="X18" i="1" s="1"/>
  <c r="Y18" i="1" s="1"/>
  <c r="Z18" i="1" s="1"/>
  <c r="AA18" i="1" s="1"/>
  <c r="U19" i="1" s="1"/>
  <c r="T18" i="1"/>
  <c r="M18" i="1"/>
  <c r="N18" i="1" s="1"/>
  <c r="O18" i="1" s="1"/>
  <c r="P18" i="1" s="1"/>
  <c r="Q18" i="1" s="1"/>
  <c r="R18" i="1" s="1"/>
  <c r="L19" i="1" s="1"/>
  <c r="K18" i="1"/>
  <c r="D18" i="1"/>
  <c r="E18" i="1" s="1"/>
  <c r="F18" i="1" s="1"/>
  <c r="G18" i="1" s="1"/>
  <c r="H18" i="1" s="1"/>
  <c r="I18" i="1" s="1"/>
  <c r="C19" i="1" s="1"/>
  <c r="B18" i="1"/>
  <c r="AE8" i="1"/>
  <c r="AF8" i="1" s="1"/>
  <c r="AG8" i="1" s="1"/>
  <c r="AH8" i="1" s="1"/>
  <c r="AI8" i="1" s="1"/>
  <c r="AJ8" i="1" s="1"/>
  <c r="AD9" i="1" s="1"/>
  <c r="AC8" i="1"/>
  <c r="V8" i="1"/>
  <c r="W8" i="1" s="1"/>
  <c r="X8" i="1" s="1"/>
  <c r="Y8" i="1" s="1"/>
  <c r="Z8" i="1" s="1"/>
  <c r="AA8" i="1" s="1"/>
  <c r="U9" i="1" s="1"/>
  <c r="T8" i="1"/>
  <c r="M8" i="1"/>
  <c r="N8" i="1" s="1"/>
  <c r="O8" i="1" s="1"/>
  <c r="P8" i="1" s="1"/>
  <c r="Q8" i="1" s="1"/>
  <c r="R8" i="1" s="1"/>
  <c r="L9" i="1" s="1"/>
  <c r="K8" i="1"/>
  <c r="D7" i="1"/>
  <c r="E7" i="1" s="1"/>
  <c r="F7" i="1" s="1"/>
  <c r="G7" i="1" s="1"/>
  <c r="H7" i="1" s="1"/>
  <c r="I7" i="1" s="1"/>
  <c r="C8" i="1" s="1"/>
  <c r="B7" i="1"/>
  <c r="AE29" i="1" l="1"/>
  <c r="AF29" i="1" s="1"/>
  <c r="AG29" i="1" s="1"/>
  <c r="AH29" i="1" s="1"/>
  <c r="AI29" i="1" s="1"/>
  <c r="AJ29" i="1" s="1"/>
  <c r="AD30" i="1" s="1"/>
  <c r="AC29" i="1"/>
  <c r="V29" i="1"/>
  <c r="W29" i="1" s="1"/>
  <c r="X29" i="1" s="1"/>
  <c r="Y29" i="1" s="1"/>
  <c r="Z29" i="1" s="1"/>
  <c r="AA29" i="1" s="1"/>
  <c r="U30" i="1" s="1"/>
  <c r="T29" i="1"/>
  <c r="M29" i="1"/>
  <c r="N29" i="1" s="1"/>
  <c r="O29" i="1" s="1"/>
  <c r="P29" i="1" s="1"/>
  <c r="Q29" i="1" s="1"/>
  <c r="R29" i="1" s="1"/>
  <c r="L30" i="1" s="1"/>
  <c r="K29" i="1"/>
  <c r="D29" i="1"/>
  <c r="E29" i="1" s="1"/>
  <c r="F29" i="1" s="1"/>
  <c r="G29" i="1" s="1"/>
  <c r="H29" i="1" s="1"/>
  <c r="I29" i="1" s="1"/>
  <c r="C30" i="1" s="1"/>
  <c r="B29" i="1"/>
  <c r="AE19" i="1"/>
  <c r="AF19" i="1" s="1"/>
  <c r="AG19" i="1" s="1"/>
  <c r="AH19" i="1" s="1"/>
  <c r="AI19" i="1" s="1"/>
  <c r="AJ19" i="1" s="1"/>
  <c r="AD20" i="1" s="1"/>
  <c r="AC19" i="1"/>
  <c r="V19" i="1"/>
  <c r="W19" i="1" s="1"/>
  <c r="X19" i="1" s="1"/>
  <c r="Y19" i="1" s="1"/>
  <c r="Z19" i="1" s="1"/>
  <c r="AA19" i="1" s="1"/>
  <c r="U20" i="1" s="1"/>
  <c r="T19" i="1"/>
  <c r="M19" i="1"/>
  <c r="N19" i="1" s="1"/>
  <c r="O19" i="1" s="1"/>
  <c r="P19" i="1" s="1"/>
  <c r="Q19" i="1" s="1"/>
  <c r="R19" i="1" s="1"/>
  <c r="L20" i="1" s="1"/>
  <c r="K19" i="1"/>
  <c r="D19" i="1"/>
  <c r="E19" i="1" s="1"/>
  <c r="F19" i="1" s="1"/>
  <c r="G19" i="1" s="1"/>
  <c r="H19" i="1" s="1"/>
  <c r="I19" i="1" s="1"/>
  <c r="C20" i="1" s="1"/>
  <c r="B19" i="1"/>
  <c r="AE9" i="1"/>
  <c r="AF9" i="1" s="1"/>
  <c r="AG9" i="1" s="1"/>
  <c r="AH9" i="1" s="1"/>
  <c r="AI9" i="1" s="1"/>
  <c r="AJ9" i="1" s="1"/>
  <c r="AD10" i="1" s="1"/>
  <c r="AC9" i="1"/>
  <c r="V9" i="1"/>
  <c r="W9" i="1" s="1"/>
  <c r="X9" i="1" s="1"/>
  <c r="Y9" i="1" s="1"/>
  <c r="Z9" i="1" s="1"/>
  <c r="AA9" i="1" s="1"/>
  <c r="U10" i="1" s="1"/>
  <c r="T9" i="1"/>
  <c r="M9" i="1"/>
  <c r="N9" i="1" s="1"/>
  <c r="O9" i="1" s="1"/>
  <c r="P9" i="1" s="1"/>
  <c r="Q9" i="1" s="1"/>
  <c r="R9" i="1" s="1"/>
  <c r="L10" i="1" s="1"/>
  <c r="K9" i="1"/>
  <c r="D8" i="1"/>
  <c r="E8" i="1" s="1"/>
  <c r="F8" i="1" s="1"/>
  <c r="G8" i="1" s="1"/>
  <c r="H8" i="1" s="1"/>
  <c r="I8" i="1" s="1"/>
  <c r="C9" i="1" s="1"/>
  <c r="B8" i="1"/>
  <c r="AE30" i="1" l="1"/>
  <c r="AF30" i="1" s="1"/>
  <c r="AG30" i="1" s="1"/>
  <c r="AH30" i="1" s="1"/>
  <c r="AI30" i="1" s="1"/>
  <c r="AJ30" i="1" s="1"/>
  <c r="AD31" i="1" s="1"/>
  <c r="AC30" i="1"/>
  <c r="V30" i="1"/>
  <c r="W30" i="1" s="1"/>
  <c r="X30" i="1" s="1"/>
  <c r="Y30" i="1" s="1"/>
  <c r="Z30" i="1" s="1"/>
  <c r="AA30" i="1" s="1"/>
  <c r="T30" i="1"/>
  <c r="M30" i="1"/>
  <c r="N30" i="1" s="1"/>
  <c r="O30" i="1" s="1"/>
  <c r="P30" i="1" s="1"/>
  <c r="Q30" i="1" s="1"/>
  <c r="R30" i="1" s="1"/>
  <c r="K30" i="1"/>
  <c r="D30" i="1"/>
  <c r="E30" i="1" s="1"/>
  <c r="F30" i="1" s="1"/>
  <c r="G30" i="1" s="1"/>
  <c r="H30" i="1" s="1"/>
  <c r="I30" i="1" s="1"/>
  <c r="C31" i="1" s="1"/>
  <c r="B30" i="1"/>
  <c r="AE20" i="1"/>
  <c r="AF20" i="1" s="1"/>
  <c r="AG20" i="1" s="1"/>
  <c r="AH20" i="1" s="1"/>
  <c r="AI20" i="1" s="1"/>
  <c r="AJ20" i="1" s="1"/>
  <c r="AD21" i="1" s="1"/>
  <c r="AE21" i="1" s="1"/>
  <c r="AF21" i="1" s="1"/>
  <c r="AG21" i="1" s="1"/>
  <c r="AH21" i="1" s="1"/>
  <c r="AI21" i="1" s="1"/>
  <c r="AJ21" i="1" s="1"/>
  <c r="AC20" i="1"/>
  <c r="V20" i="1"/>
  <c r="W20" i="1" s="1"/>
  <c r="X20" i="1" s="1"/>
  <c r="Y20" i="1" s="1"/>
  <c r="Z20" i="1" s="1"/>
  <c r="AA20" i="1" s="1"/>
  <c r="U21" i="1" s="1"/>
  <c r="V21" i="1" s="1"/>
  <c r="W21" i="1" s="1"/>
  <c r="X21" i="1" s="1"/>
  <c r="Y21" i="1" s="1"/>
  <c r="Z21" i="1" s="1"/>
  <c r="AA21" i="1" s="1"/>
  <c r="T20" i="1"/>
  <c r="M20" i="1"/>
  <c r="N20" i="1" s="1"/>
  <c r="O20" i="1" s="1"/>
  <c r="P20" i="1" s="1"/>
  <c r="Q20" i="1" s="1"/>
  <c r="R20" i="1" s="1"/>
  <c r="L21" i="1" s="1"/>
  <c r="M21" i="1" s="1"/>
  <c r="N21" i="1" s="1"/>
  <c r="O21" i="1" s="1"/>
  <c r="P21" i="1" s="1"/>
  <c r="Q21" i="1" s="1"/>
  <c r="R21" i="1" s="1"/>
  <c r="K20" i="1"/>
  <c r="D20" i="1"/>
  <c r="E20" i="1" s="1"/>
  <c r="F20" i="1" s="1"/>
  <c r="G20" i="1" s="1"/>
  <c r="H20" i="1" s="1"/>
  <c r="I20" i="1" s="1"/>
  <c r="C21" i="1" s="1"/>
  <c r="D21" i="1" s="1"/>
  <c r="E21" i="1" s="1"/>
  <c r="F21" i="1" s="1"/>
  <c r="G21" i="1" s="1"/>
  <c r="H21" i="1" s="1"/>
  <c r="I21" i="1" s="1"/>
  <c r="B20" i="1"/>
  <c r="AE10" i="1"/>
  <c r="AF10" i="1" s="1"/>
  <c r="AG10" i="1" s="1"/>
  <c r="AH10" i="1" s="1"/>
  <c r="AI10" i="1" s="1"/>
  <c r="AJ10" i="1" s="1"/>
  <c r="AD11" i="1" s="1"/>
  <c r="AE11" i="1" s="1"/>
  <c r="AF11" i="1" s="1"/>
  <c r="AG11" i="1" s="1"/>
  <c r="AH11" i="1" s="1"/>
  <c r="AI11" i="1" s="1"/>
  <c r="AJ11" i="1" s="1"/>
  <c r="AC10" i="1"/>
  <c r="V10" i="1"/>
  <c r="W10" i="1" s="1"/>
  <c r="X10" i="1" s="1"/>
  <c r="Y10" i="1" s="1"/>
  <c r="Z10" i="1" s="1"/>
  <c r="AA10" i="1" s="1"/>
  <c r="U11" i="1" s="1"/>
  <c r="V11" i="1" s="1"/>
  <c r="W11" i="1" s="1"/>
  <c r="X11" i="1" s="1"/>
  <c r="Y11" i="1" s="1"/>
  <c r="Z11" i="1" s="1"/>
  <c r="AA11" i="1" s="1"/>
  <c r="T10" i="1"/>
  <c r="M10" i="1"/>
  <c r="N10" i="1" s="1"/>
  <c r="O10" i="1" s="1"/>
  <c r="P10" i="1" s="1"/>
  <c r="Q10" i="1" s="1"/>
  <c r="R10" i="1" s="1"/>
  <c r="L11" i="1" s="1"/>
  <c r="M11" i="1" s="1"/>
  <c r="N11" i="1" s="1"/>
  <c r="O11" i="1" s="1"/>
  <c r="P11" i="1" s="1"/>
  <c r="Q11" i="1" s="1"/>
  <c r="R11" i="1" s="1"/>
  <c r="K10" i="1"/>
  <c r="D9" i="1"/>
  <c r="E9" i="1" s="1"/>
  <c r="F9" i="1" s="1"/>
  <c r="G9" i="1" s="1"/>
  <c r="H9" i="1" s="1"/>
  <c r="I9" i="1" s="1"/>
  <c r="C10" i="1" s="1"/>
  <c r="B9" i="1"/>
  <c r="AE31" i="1" l="1"/>
  <c r="AF31" i="1" s="1"/>
  <c r="AG31" i="1" s="1"/>
  <c r="AH31" i="1" s="1"/>
  <c r="AI31" i="1" s="1"/>
  <c r="AJ31" i="1" s="1"/>
  <c r="AC31" i="1"/>
  <c r="D31" i="1"/>
  <c r="E31" i="1" s="1"/>
  <c r="F31" i="1" s="1"/>
  <c r="G31" i="1" s="1"/>
  <c r="H31" i="1" s="1"/>
  <c r="I31" i="1" s="1"/>
  <c r="B31" i="1"/>
  <c r="D10" i="1"/>
  <c r="E10" i="1" s="1"/>
  <c r="F10" i="1" s="1"/>
  <c r="G10" i="1" s="1"/>
  <c r="H10" i="1" s="1"/>
  <c r="I10" i="1" s="1"/>
  <c r="C11" i="1" s="1"/>
  <c r="D11" i="1" s="1"/>
  <c r="E11" i="1" s="1"/>
  <c r="F11" i="1" s="1"/>
  <c r="G11" i="1" s="1"/>
  <c r="H11" i="1" s="1"/>
  <c r="I11" i="1" s="1"/>
  <c r="B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Ramel</author>
    <author>Memic Sejla</author>
  </authors>
  <commentList>
    <comment ref="D1" authorId="0" shapeId="0" xr:uid="{A77D67F7-A825-4613-87E0-6CF51B4B86B8}">
      <text>
        <r>
          <rPr>
            <sz val="9"/>
            <color indexed="81"/>
            <rFont val="Century Gothic"/>
            <family val="2"/>
          </rPr>
          <t xml:space="preserve">Ein </t>
        </r>
        <r>
          <rPr>
            <b/>
            <sz val="11"/>
            <color indexed="81"/>
            <rFont val="Century Gothic"/>
            <family val="2"/>
          </rPr>
          <t>x</t>
        </r>
        <r>
          <rPr>
            <sz val="9"/>
            <color indexed="81"/>
            <rFont val="Century Gothic"/>
            <family val="2"/>
          </rPr>
          <t xml:space="preserve"> eingeben, um Feiertage zu markieren.
Markierte Feiertage mit einem x werden automatisch in Deinstplaner mit Farbe Gelb hervorgehoben.</t>
        </r>
      </text>
    </comment>
    <comment ref="E20" authorId="1" shapeId="0" xr:uid="{42C344E5-E00C-40B8-8742-A9530938E939}">
      <text>
        <r>
          <rPr>
            <sz val="11"/>
            <color indexed="81"/>
            <rFont val="Century Gothic"/>
            <family val="2"/>
          </rPr>
          <t>Es handelt sich nur auf den Stadtgebiet der schwäbischen Stadt um einen gesetzlichen Feiertag.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<sst xmlns="http://schemas.openxmlformats.org/spreadsheetml/2006/main" count="186" uniqueCount="78">
  <si>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</si>
  <si>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</si>
  <si>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</si>
  <si>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</si>
  <si>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</si>
  <si>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</si>
  <si>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</si>
  <si>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</si>
  <si>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</si>
  <si>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</si>
  <si>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</si>
  <si>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</si>
  <si>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Datum</t>
  </si>
  <si>
    <t>Jahr</t>
  </si>
  <si>
    <t>Tag</t>
  </si>
  <si>
    <t>Feiertag?</t>
  </si>
  <si>
    <t>Bezeihnung</t>
  </si>
  <si>
    <t>Land</t>
  </si>
  <si>
    <t>Gesetz.?</t>
  </si>
  <si>
    <t>So.</t>
  </si>
  <si>
    <t>Feiertag 
am Sonntag</t>
  </si>
  <si>
    <t>X</t>
  </si>
  <si>
    <t>Markierter 
Feiertag</t>
  </si>
  <si>
    <t>x</t>
  </si>
  <si>
    <t>Neujahr</t>
  </si>
  <si>
    <t>DE / AT / CH</t>
  </si>
  <si>
    <t>Ja</t>
  </si>
  <si>
    <t>Berchtoldstag</t>
  </si>
  <si>
    <t>CH</t>
  </si>
  <si>
    <t>Helige 3 Könige</t>
  </si>
  <si>
    <t>Internationaler Frauentag</t>
  </si>
  <si>
    <t>DE</t>
  </si>
  <si>
    <t>St. Josef</t>
  </si>
  <si>
    <t>Karfreitag</t>
  </si>
  <si>
    <t>DE / CH</t>
  </si>
  <si>
    <t>Ostersonntag</t>
  </si>
  <si>
    <t>Ostermontag</t>
  </si>
  <si>
    <t>DE / AT</t>
  </si>
  <si>
    <t>Näfelser Fahrt</t>
  </si>
  <si>
    <t>Sechseläuten</t>
  </si>
  <si>
    <t>Tag der Arbeit</t>
  </si>
  <si>
    <t>Staatsfeiertag</t>
  </si>
  <si>
    <t>AT</t>
  </si>
  <si>
    <t>Christi Himmelfahrt</t>
  </si>
  <si>
    <t>Pfingstsonntag</t>
  </si>
  <si>
    <t>Pfingstmontag</t>
  </si>
  <si>
    <t>Fronleichnam</t>
  </si>
  <si>
    <t>Peter und Paul</t>
  </si>
  <si>
    <t>Nationalfeiertag  CH</t>
  </si>
  <si>
    <t>Augsburger Friedensfest</t>
  </si>
  <si>
    <t>Mariä Himmelfahrt</t>
  </si>
  <si>
    <t>Genfer Bettag</t>
  </si>
  <si>
    <t>Knabenschiessen</t>
  </si>
  <si>
    <t>Eidgenössischer Dank-, Buss- und Bettag</t>
  </si>
  <si>
    <t>Weltkindertag</t>
  </si>
  <si>
    <t>Mauritiustag</t>
  </si>
  <si>
    <t>St. Niklaus von Flüe</t>
  </si>
  <si>
    <t>St. Leodegar</t>
  </si>
  <si>
    <t>Tag der deutschen Einheit</t>
  </si>
  <si>
    <t>Nationalfeiertag (AT)</t>
  </si>
  <si>
    <t>Reformationstag</t>
  </si>
  <si>
    <t>Allerheiligen</t>
  </si>
  <si>
    <t>Buß- und Bettag</t>
  </si>
  <si>
    <t>Mariä Empfängnis</t>
  </si>
  <si>
    <t>CH / AT</t>
  </si>
  <si>
    <t>1. Weihnachtstag</t>
  </si>
  <si>
    <t>2. Weihnachtstag</t>
  </si>
  <si>
    <t>Karsamstag</t>
  </si>
  <si>
    <t>Nein</t>
  </si>
  <si>
    <t>1. Advent</t>
  </si>
  <si>
    <t>Nikolaus</t>
  </si>
  <si>
    <t>2. Advent</t>
  </si>
  <si>
    <t>3. Advent</t>
  </si>
  <si>
    <t>4. Advent</t>
  </si>
  <si>
    <t>Heiligabend</t>
  </si>
  <si>
    <t>Silvester</t>
  </si>
  <si>
    <t>KALENDER 2024</t>
  </si>
  <si>
    <t>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</si>
</sst>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"/>
    <numFmt numFmtId="165" formatCode=";;;"/>
    <numFmt numFmtId="166" formatCode="ddd"/>
    <numFmt numFmtId="167" formatCode="ddd/"/>
  </numFmts>
  <fonts count="23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name val="Calibri"/>
      <family val="2"/>
    </font>
    <font>
      <sz val="11"/>
      <color theme="8" tint="-0.249977111117893"/>
      <name val="Calibri"/>
      <family val="2"/>
    </font>
    <font>
      <sz val="11"/>
      <color rgb="FFC00000"/>
      <name val="Calibri"/>
      <family val="2"/>
    </font>
    <font>
      <sz val="9"/>
      <color theme="1"/>
      <name val="Calibri"/>
      <family val="2"/>
    </font>
    <font>
      <sz val="24"/>
      <color theme="1"/>
      <name val="Abadi"/>
      <family val="2"/>
    </font>
    <font>
      <sz val="18"/>
      <color theme="0"/>
      <name val="Calibri"/>
      <family val="2"/>
    </font>
    <font>
      <sz val="28"/>
      <color theme="1"/>
      <name val="Abadi"/>
      <family val="2"/>
    </font>
    <font>
      <sz val="11"/>
      <color theme="1"/>
      <name val="Abadi"/>
      <family val="2"/>
    </font>
    <font>
      <sz val="11"/>
      <color theme="1"/>
      <name val="Calibri"/>
      <family val="2"/>
      <scheme val="minor"/>
    </font>
    <font>
      <b/>
      <sz val="14"/>
      <color theme="0"/>
      <name val="Century Gothic"/>
      <family val="2"/>
    </font>
    <font>
      <b/>
      <sz val="11"/>
      <color theme="1" tint="0.249977111117893"/>
      <name val="Century Gothic"/>
      <family val="2"/>
    </font>
    <font>
      <b/>
      <sz val="16"/>
      <color theme="0"/>
      <name val="Century Gothic"/>
      <family val="2"/>
    </font>
    <font>
      <sz val="11"/>
      <color theme="1" tint="0.249977111117893"/>
      <name val="Century Gothic"/>
      <family val="2"/>
    </font>
    <font>
      <sz val="16"/>
      <color theme="1" tint="0.249977111117893"/>
      <name val="Century Gothic"/>
      <family val="2"/>
    </font>
    <font>
      <sz val="9"/>
      <color indexed="81"/>
      <name val="Century Gothic"/>
      <family val="2"/>
    </font>
    <font>
      <b/>
      <sz val="11"/>
      <color indexed="81"/>
      <name val="Century Gothic"/>
      <family val="2"/>
    </font>
    <font>
      <sz val="11"/>
      <color indexed="81"/>
      <name val="Century Gothic"/>
      <family val="2"/>
    </font>
    <font>
      <sz val="9"/>
      <color indexed="81"/>
      <name val="Segoe UI"/>
      <family val="2"/>
    </font>
    <font>
      <b/>
      <sz val="11"/>
      <color rgb="FFC00000"/>
      <name val="Calibri"/>
      <family val="2"/>
    </font>
    <font>
      <b/>
      <sz val="11"/>
      <color theme="5" tint="-0.499984740745262"/>
      <name val="Calibri"/>
      <family val="2"/>
    </font>
    <font>
      <b/>
      <sz val="8"/>
      <color theme="1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8ACA2"/>
        <bgColor indexed="64"/>
      </patternFill>
    </fill>
    <fill>
      <patternFill patternType="solid">
        <fgColor rgb="FFFBE7E5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EDE2F6"/>
        <bgColor indexed="64"/>
      </patternFill>
    </fill>
    <fill>
      <patternFill patternType="solid">
        <fgColor rgb="FFAA5B3C"/>
        <bgColor indexed="64"/>
      </patternFill>
    </fill>
    <fill>
      <patternFill patternType="solid">
        <fgColor rgb="FFF1DED7"/>
        <bgColor indexed="64"/>
      </patternFill>
    </fill>
    <fill>
      <patternFill patternType="solid">
        <fgColor rgb="FF15A0A3"/>
        <bgColor indexed="64"/>
      </patternFill>
    </fill>
    <fill>
      <patternFill patternType="solid">
        <fgColor rgb="FFBFF6F7"/>
        <bgColor indexed="64"/>
      </patternFill>
    </fill>
    <fill>
      <patternFill patternType="solid">
        <fgColor rgb="FF2B1C98"/>
        <bgColor indexed="64"/>
      </patternFill>
    </fill>
    <fill>
      <patternFill patternType="solid">
        <fgColor rgb="FFE5E2FA"/>
        <bgColor indexed="64"/>
      </patternFill>
    </fill>
    <fill>
      <patternFill patternType="solid">
        <fgColor rgb="FF6C1252"/>
        <bgColor indexed="64"/>
      </patternFill>
    </fill>
    <fill>
      <patternFill patternType="solid">
        <fgColor rgb="FFF7D1EC"/>
        <bgColor indexed="64"/>
      </patternFill>
    </fill>
    <fill>
      <patternFill patternType="solid">
        <fgColor rgb="FF0A9A82"/>
        <bgColor indexed="64"/>
      </patternFill>
    </fill>
    <fill>
      <patternFill patternType="solid">
        <fgColor rgb="FFBBFBF0"/>
        <bgColor indexed="64"/>
      </patternFill>
    </fill>
    <fill>
      <patternFill patternType="solid">
        <fgColor rgb="FFD24600"/>
        <bgColor indexed="64"/>
      </patternFill>
    </fill>
    <fill>
      <patternFill patternType="solid">
        <fgColor rgb="FFFFD6C1"/>
        <bgColor indexed="64"/>
      </patternFill>
    </fill>
    <fill>
      <patternFill patternType="solid">
        <fgColor rgb="FFAE164C"/>
        <bgColor indexed="64"/>
      </patternFill>
    </fill>
    <fill>
      <patternFill patternType="solid">
        <fgColor rgb="FFFBE1EA"/>
        <bgColor indexed="64"/>
      </patternFill>
    </fill>
    <fill>
      <patternFill patternType="solid">
        <fgColor rgb="FF0E8E94"/>
        <bgColor indexed="64"/>
      </patternFill>
    </fill>
    <fill>
      <patternFill patternType="solid">
        <fgColor rgb="FFDCFAFC"/>
        <bgColor indexed="64"/>
      </patternFill>
    </fill>
  </fills>
  <borders count="3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rgb="FFABD1CB"/>
      </left>
      <right style="thick">
        <color theme="0"/>
      </right>
      <top style="thin">
        <color rgb="FFABD1CB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rgb="FFABD1CB"/>
      </top>
      <bottom style="thick">
        <color theme="0"/>
      </bottom>
      <diagonal/>
    </border>
    <border>
      <left style="thick">
        <color theme="0"/>
      </left>
      <right style="thin">
        <color rgb="FFABD1CB"/>
      </right>
      <top style="thin">
        <color rgb="FFABD1CB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rgb="FFABD1CB"/>
      </left>
      <right style="thick">
        <color theme="0"/>
      </right>
      <top/>
      <bottom style="thin">
        <color rgb="FF78ACA2"/>
      </bottom>
      <diagonal/>
    </border>
    <border>
      <left style="thick">
        <color theme="0"/>
      </left>
      <right style="thick">
        <color theme="0"/>
      </right>
      <top/>
      <bottom style="thin">
        <color rgb="FF78ACA2"/>
      </bottom>
      <diagonal/>
    </border>
    <border>
      <left style="thick">
        <color theme="0"/>
      </left>
      <right style="thin">
        <color rgb="FFABD1CB"/>
      </right>
      <top/>
      <bottom style="thin">
        <color rgb="FF78ACA2"/>
      </bottom>
      <diagonal/>
    </border>
    <border>
      <left/>
      <right style="thick">
        <color theme="0"/>
      </right>
      <top/>
      <bottom style="thin">
        <color rgb="FF78ACA2"/>
      </bottom>
      <diagonal/>
    </border>
    <border>
      <left style="thin">
        <color rgb="FFABD1CB"/>
      </left>
      <right style="thick">
        <color theme="0"/>
      </right>
      <top style="thin">
        <color rgb="FF78ACA2"/>
      </top>
      <bottom style="thin">
        <color rgb="FF78ACA2"/>
      </bottom>
      <diagonal/>
    </border>
    <border>
      <left style="thick">
        <color theme="0"/>
      </left>
      <right style="thick">
        <color theme="0"/>
      </right>
      <top style="thin">
        <color rgb="FF78ACA2"/>
      </top>
      <bottom style="thin">
        <color rgb="FF78ACA2"/>
      </bottom>
      <diagonal/>
    </border>
    <border>
      <left style="thick">
        <color theme="0"/>
      </left>
      <right style="thin">
        <color rgb="FFABD1CB"/>
      </right>
      <top style="thin">
        <color rgb="FF78ACA2"/>
      </top>
      <bottom style="thin">
        <color rgb="FF78ACA2"/>
      </bottom>
      <diagonal/>
    </border>
    <border>
      <left/>
      <right style="thick">
        <color theme="0"/>
      </right>
      <top style="thin">
        <color rgb="FF78ACA2"/>
      </top>
      <bottom style="thin">
        <color rgb="FF78ACA2"/>
      </bottom>
      <diagonal/>
    </border>
    <border>
      <left style="thin">
        <color rgb="FFABD1CB"/>
      </left>
      <right style="thick">
        <color theme="0"/>
      </right>
      <top style="thin">
        <color rgb="FF78ACA2"/>
      </top>
      <bottom style="thin">
        <color rgb="FFABD1CB"/>
      </bottom>
      <diagonal/>
    </border>
    <border>
      <left style="thick">
        <color theme="0"/>
      </left>
      <right style="thick">
        <color theme="0"/>
      </right>
      <top style="thin">
        <color rgb="FF78ACA2"/>
      </top>
      <bottom style="thin">
        <color rgb="FFABD1CB"/>
      </bottom>
      <diagonal/>
    </border>
    <border>
      <left style="thick">
        <color theme="0"/>
      </left>
      <right style="thin">
        <color rgb="FFABD1CB"/>
      </right>
      <top style="thin">
        <color rgb="FF78ACA2"/>
      </top>
      <bottom style="thin">
        <color rgb="FFABD1CB"/>
      </bottom>
      <diagonal/>
    </border>
    <border>
      <left/>
      <right style="thick">
        <color theme="0"/>
      </right>
      <top style="thin">
        <color rgb="FF78ACA2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</borders>
  <cellStyleXfs count="2">
    <xf numFmtId="0" fontId="0" fillId="0" borderId="0"/>
    <xf numFmtId="0" fontId="10" fillId="0" borderId="0"/>
  </cellStyleXfs>
  <cellXfs count="18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165" fontId="5" fillId="0" borderId="0" xfId="0" applyNumberFormat="1" applyFont="1"/>
    <xf numFmtId="0" fontId="9" fillId="0" borderId="0" xfId="0" applyFont="1"/>
    <xf numFmtId="0" fontId="0" fillId="0" borderId="0" xfId="0" applyAlignment="1">
      <alignment horizontal="center"/>
    </xf>
    <xf numFmtId="0" fontId="11" fillId="4" borderId="4" xfId="1" applyFont="1" applyFill="1" applyBorder="1" applyAlignment="1">
      <alignment horizontal="center" vertical="center"/>
    </xf>
    <xf numFmtId="0" fontId="11" fillId="4" borderId="5" xfId="1" applyFont="1" applyFill="1" applyBorder="1" applyAlignment="1">
      <alignment horizontal="center" vertical="center"/>
    </xf>
    <xf numFmtId="0" fontId="11" fillId="4" borderId="5" xfId="1" applyFont="1" applyFill="1" applyBorder="1" applyAlignment="1" applyProtection="1">
      <alignment horizontal="center" vertical="center"/>
      <protection locked="0"/>
    </xf>
    <xf numFmtId="0" fontId="11" fillId="4" borderId="6" xfId="1" applyFont="1" applyFill="1" applyBorder="1" applyAlignment="1" applyProtection="1">
      <alignment horizontal="center" vertical="center"/>
      <protection locked="0"/>
    </xf>
    <xf numFmtId="0" fontId="11" fillId="4" borderId="7" xfId="1" applyFont="1" applyFill="1" applyBorder="1" applyAlignment="1" applyProtection="1">
      <alignment horizontal="center" vertical="center"/>
      <protection locked="0"/>
    </xf>
    <xf numFmtId="0" fontId="12" fillId="0" borderId="0" xfId="1" applyFont="1"/>
    <xf numFmtId="0" fontId="13" fillId="4" borderId="0" xfId="1" applyFont="1" applyFill="1" applyAlignment="1">
      <alignment horizontal="center" vertical="center"/>
    </xf>
    <xf numFmtId="0" fontId="12" fillId="0" borderId="0" xfId="1" applyFont="1" applyAlignment="1">
      <alignment horizontal="center" vertical="center"/>
    </xf>
    <xf numFmtId="14" fontId="12" fillId="0" borderId="0" xfId="1" applyNumberFormat="1" applyFont="1" applyAlignment="1">
      <alignment horizontal="center" vertical="center"/>
    </xf>
    <xf numFmtId="14" fontId="14" fillId="0" borderId="8" xfId="1" quotePrefix="1" applyNumberFormat="1" applyFont="1" applyBorder="1" applyAlignment="1">
      <alignment horizontal="center" vertical="center"/>
    </xf>
    <xf numFmtId="14" fontId="14" fillId="0" borderId="9" xfId="1" applyNumberFormat="1" applyFont="1" applyBorder="1" applyAlignment="1">
      <alignment horizontal="center" vertical="center"/>
    </xf>
    <xf numFmtId="167" fontId="14" fillId="0" borderId="9" xfId="1" applyNumberFormat="1" applyFont="1" applyBorder="1" applyAlignment="1">
      <alignment horizontal="left" vertical="center"/>
    </xf>
    <xf numFmtId="0" fontId="15" fillId="0" borderId="9" xfId="1" applyFont="1" applyBorder="1" applyAlignment="1" applyProtection="1">
      <alignment horizontal="center" vertical="center"/>
      <protection locked="0"/>
    </xf>
    <xf numFmtId="49" fontId="14" fillId="0" borderId="9" xfId="1" applyNumberFormat="1" applyFont="1" applyBorder="1" applyAlignment="1" applyProtection="1">
      <alignment vertical="center"/>
      <protection locked="0"/>
    </xf>
    <xf numFmtId="49" fontId="14" fillId="0" borderId="10" xfId="1" applyNumberFormat="1" applyFont="1" applyBorder="1" applyAlignment="1" applyProtection="1">
      <alignment vertical="center"/>
      <protection locked="0"/>
    </xf>
    <xf numFmtId="0" fontId="14" fillId="0" borderId="11" xfId="1" applyFont="1" applyBorder="1" applyAlignment="1">
      <alignment horizontal="center" vertical="center"/>
    </xf>
    <xf numFmtId="0" fontId="14" fillId="0" borderId="0" xfId="1" applyFont="1"/>
    <xf numFmtId="14" fontId="14" fillId="0" borderId="12" xfId="1" quotePrefix="1" applyNumberFormat="1" applyFont="1" applyBorder="1" applyAlignment="1">
      <alignment horizontal="center" vertical="center"/>
    </xf>
    <xf numFmtId="14" fontId="14" fillId="0" borderId="13" xfId="1" applyNumberFormat="1" applyFont="1" applyBorder="1" applyAlignment="1">
      <alignment horizontal="center" vertical="center"/>
    </xf>
    <xf numFmtId="167" fontId="14" fillId="0" borderId="13" xfId="1" applyNumberFormat="1" applyFont="1" applyBorder="1" applyAlignment="1">
      <alignment horizontal="left" vertical="center"/>
    </xf>
    <xf numFmtId="0" fontId="15" fillId="0" borderId="13" xfId="1" applyFont="1" applyBorder="1" applyAlignment="1" applyProtection="1">
      <alignment horizontal="center" vertical="center"/>
      <protection locked="0"/>
    </xf>
    <xf numFmtId="49" fontId="14" fillId="0" borderId="13" xfId="1" applyNumberFormat="1" applyFont="1" applyBorder="1" applyAlignment="1" applyProtection="1">
      <alignment vertical="center"/>
      <protection locked="0"/>
    </xf>
    <xf numFmtId="49" fontId="14" fillId="0" borderId="14" xfId="1" applyNumberFormat="1" applyFont="1" applyBorder="1" applyAlignment="1" applyProtection="1">
      <alignment vertical="center"/>
      <protection locked="0"/>
    </xf>
    <xf numFmtId="0" fontId="14" fillId="0" borderId="15" xfId="1" applyFont="1" applyBorder="1" applyAlignment="1">
      <alignment horizontal="center" vertical="center"/>
    </xf>
    <xf numFmtId="0" fontId="14" fillId="0" borderId="13" xfId="1" applyFont="1" applyBorder="1" applyAlignment="1" applyProtection="1">
      <alignment vertical="center"/>
      <protection locked="0"/>
    </xf>
    <xf numFmtId="0" fontId="14" fillId="0" borderId="14" xfId="1" applyFont="1" applyBorder="1" applyAlignment="1" applyProtection="1">
      <alignment vertical="center"/>
      <protection locked="0"/>
    </xf>
    <xf numFmtId="14" fontId="14" fillId="0" borderId="12" xfId="1" applyNumberFormat="1" applyFont="1" applyBorder="1" applyAlignment="1" applyProtection="1">
      <alignment horizontal="center" vertical="center"/>
      <protection locked="0"/>
    </xf>
    <xf numFmtId="14" fontId="14" fillId="0" borderId="13" xfId="1" applyNumberFormat="1" applyFont="1" applyBorder="1" applyAlignment="1" applyProtection="1">
      <alignment horizontal="center" vertical="center"/>
      <protection locked="0"/>
    </xf>
    <xf numFmtId="167" fontId="14" fillId="0" borderId="13" xfId="1" applyNumberFormat="1" applyFont="1" applyBorder="1" applyAlignment="1" applyProtection="1">
      <alignment horizontal="left" vertical="center"/>
      <protection locked="0"/>
    </xf>
    <xf numFmtId="14" fontId="14" fillId="0" borderId="16" xfId="1" applyNumberFormat="1" applyFont="1" applyBorder="1" applyAlignment="1" applyProtection="1">
      <alignment horizontal="center" vertical="center"/>
      <protection locked="0"/>
    </xf>
    <xf numFmtId="14" fontId="14" fillId="0" borderId="17" xfId="1" applyNumberFormat="1" applyFont="1" applyBorder="1" applyAlignment="1" applyProtection="1">
      <alignment horizontal="center" vertical="center"/>
      <protection locked="0"/>
    </xf>
    <xf numFmtId="167" fontId="14" fillId="0" borderId="17" xfId="1" applyNumberFormat="1" applyFont="1" applyBorder="1" applyAlignment="1" applyProtection="1">
      <alignment horizontal="left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4" fillId="0" borderId="17" xfId="1" applyFont="1" applyBorder="1" applyAlignment="1" applyProtection="1">
      <alignment vertical="center"/>
      <protection locked="0"/>
    </xf>
    <xf numFmtId="0" fontId="14" fillId="0" borderId="18" xfId="1" applyFont="1" applyBorder="1" applyAlignment="1" applyProtection="1">
      <alignment vertical="center"/>
      <protection locked="0"/>
    </xf>
    <xf numFmtId="0" fontId="14" fillId="0" borderId="19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 applyProtection="1">
      <alignment horizontal="center" vertical="center"/>
      <protection locked="0"/>
    </xf>
    <xf numFmtId="0" fontId="14" fillId="0" borderId="0" xfId="1" applyFont="1" applyProtection="1">
      <protection locked="0"/>
    </xf>
    <xf numFmtId="166" fontId="1" fillId="7" borderId="1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12" borderId="1" xfId="0" applyNumberFormat="1" applyFont="1" applyFill="1" applyBorder="1" applyAlignment="1">
      <alignment horizontal="center" vertical="center"/>
    </xf>
    <xf numFmtId="166" fontId="1" fillId="14" borderId="1" xfId="0" applyNumberFormat="1" applyFont="1" applyFill="1" applyBorder="1" applyAlignment="1">
      <alignment horizontal="center" vertical="center"/>
    </xf>
    <xf numFmtId="166" fontId="1" fillId="16" borderId="1" xfId="0" applyNumberFormat="1" applyFont="1" applyFill="1" applyBorder="1" applyAlignment="1">
      <alignment horizontal="center" vertical="center"/>
    </xf>
    <xf numFmtId="166" fontId="1" fillId="18" borderId="1" xfId="0" applyNumberFormat="1" applyFont="1" applyFill="1" applyBorder="1" applyAlignment="1">
      <alignment horizontal="center" vertical="center"/>
    </xf>
    <xf numFmtId="166" fontId="1" fillId="20" borderId="1" xfId="0" applyNumberFormat="1" applyFont="1" applyFill="1" applyBorder="1" applyAlignment="1">
      <alignment horizontal="center" vertical="center"/>
    </xf>
    <xf numFmtId="166" fontId="1" fillId="22" borderId="1" xfId="0" applyNumberFormat="1" applyFont="1" applyFill="1" applyBorder="1" applyAlignment="1">
      <alignment horizontal="center" vertical="center"/>
    </xf>
    <xf numFmtId="166" fontId="1" fillId="24" borderId="1" xfId="0" applyNumberFormat="1" applyFont="1" applyFill="1" applyBorder="1" applyAlignment="1">
      <alignment horizontal="center" vertical="center"/>
    </xf>
    <xf numFmtId="166" fontId="1" fillId="26" borderId="1" xfId="0" applyNumberFormat="1" applyFont="1" applyFill="1" applyBorder="1" applyAlignment="1">
      <alignment horizontal="center" vertical="center"/>
    </xf>
    <xf numFmtId="166" fontId="1" fillId="28" borderId="1" xfId="0" applyNumberFormat="1" applyFont="1" applyFill="1" applyBorder="1" applyAlignment="1">
      <alignment horizontal="center" vertical="center"/>
    </xf>
    <xf numFmtId="166" fontId="21" fillId="3" borderId="1" xfId="0" applyNumberFormat="1" applyFont="1" applyFill="1" applyBorder="1" applyAlignment="1">
      <alignment horizontal="center" vertical="center"/>
    </xf>
    <xf numFmtId="166" fontId="21" fillId="12" borderId="1" xfId="0" applyNumberFormat="1" applyFont="1" applyFill="1" applyBorder="1" applyAlignment="1">
      <alignment horizontal="center" vertical="center"/>
    </xf>
    <xf numFmtId="166" fontId="21" fillId="2" borderId="1" xfId="0" applyNumberFormat="1" applyFont="1" applyFill="1" applyBorder="1" applyAlignment="1">
      <alignment horizontal="center" vertical="center"/>
    </xf>
    <xf numFmtId="166" fontId="21" fillId="28" borderId="1" xfId="0" applyNumberFormat="1" applyFont="1" applyFill="1" applyBorder="1" applyAlignment="1">
      <alignment horizontal="center" vertical="center"/>
    </xf>
    <xf numFmtId="166" fontId="21" fillId="7" borderId="1" xfId="0" applyNumberFormat="1" applyFont="1" applyFill="1" applyBorder="1" applyAlignment="1">
      <alignment horizontal="center" vertical="center"/>
    </xf>
    <xf numFmtId="166" fontId="21" fillId="14" borderId="1" xfId="0" applyNumberFormat="1" applyFont="1" applyFill="1" applyBorder="1" applyAlignment="1">
      <alignment horizontal="center" vertical="center"/>
    </xf>
    <xf numFmtId="166" fontId="21" fillId="16" borderId="1" xfId="0" applyNumberFormat="1" applyFont="1" applyFill="1" applyBorder="1" applyAlignment="1">
      <alignment horizontal="center" vertical="center"/>
    </xf>
    <xf numFmtId="166" fontId="21" fillId="18" borderId="1" xfId="0" applyNumberFormat="1" applyFont="1" applyFill="1" applyBorder="1" applyAlignment="1">
      <alignment horizontal="center" vertical="center"/>
    </xf>
    <xf numFmtId="166" fontId="21" fillId="20" borderId="1" xfId="0" applyNumberFormat="1" applyFont="1" applyFill="1" applyBorder="1" applyAlignment="1">
      <alignment horizontal="center" vertical="center"/>
    </xf>
    <xf numFmtId="166" fontId="21" fillId="22" borderId="1" xfId="0" applyNumberFormat="1" applyFont="1" applyFill="1" applyBorder="1" applyAlignment="1">
      <alignment horizontal="center" vertical="center"/>
    </xf>
    <xf numFmtId="166" fontId="21" fillId="24" borderId="1" xfId="0" applyNumberFormat="1" applyFont="1" applyFill="1" applyBorder="1" applyAlignment="1">
      <alignment horizontal="center" vertical="center"/>
    </xf>
    <xf numFmtId="166" fontId="21" fillId="26" borderId="1" xfId="0" applyNumberFormat="1" applyFont="1" applyFill="1" applyBorder="1" applyAlignment="1">
      <alignment horizontal="center" vertical="center"/>
    </xf>
    <xf numFmtId="166" fontId="20" fillId="2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0" fontId="12" fillId="5" borderId="0" xfId="1" applyFont="1" applyFill="1" applyAlignment="1">
      <alignment horizontal="left" vertical="center" wrapText="1" indent="1"/>
    </xf>
    <xf numFmtId="0" fontId="12" fillId="6" borderId="0" xfId="1" applyFont="1" applyFill="1" applyAlignment="1">
      <alignment horizontal="left" vertical="center" wrapText="1" indent="1"/>
    </xf>
    <xf numFmtId="0" fontId="0" fillId="0" borderId="20" xfId="0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10" borderId="23" xfId="0" applyFont="1" applyFill="1" applyBorder="1" applyAlignment="1">
      <alignment horizontal="center" vertical="center"/>
    </xf>
    <xf numFmtId="0" fontId="7" fillId="10" borderId="24" xfId="0" applyFont="1" applyFill="1" applyBorder="1" applyAlignment="1">
      <alignment horizontal="center" vertical="center"/>
    </xf>
    <xf numFmtId="0" fontId="7" fillId="10" borderId="25" xfId="0" applyFont="1" applyFill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7" fillId="11" borderId="24" xfId="0" applyFont="1" applyFill="1" applyBorder="1" applyAlignment="1">
      <alignment horizontal="center" vertical="center"/>
    </xf>
    <xf numFmtId="0" fontId="7" fillId="11" borderId="25" xfId="0" applyFont="1" applyFill="1" applyBorder="1" applyAlignment="1">
      <alignment horizontal="center" vertical="center"/>
    </xf>
    <xf numFmtId="0" fontId="7" fillId="8" borderId="24" xfId="0" applyFont="1" applyFill="1" applyBorder="1" applyAlignment="1">
      <alignment horizontal="center" vertical="center"/>
    </xf>
    <xf numFmtId="0" fontId="7" fillId="8" borderId="25" xfId="0" applyFont="1" applyFill="1" applyBorder="1" applyAlignment="1">
      <alignment horizontal="center" vertical="center"/>
    </xf>
    <xf numFmtId="0" fontId="7" fillId="27" borderId="24" xfId="0" applyFont="1" applyFill="1" applyBorder="1" applyAlignment="1">
      <alignment horizontal="center" vertical="center"/>
    </xf>
    <xf numFmtId="0" fontId="7" fillId="27" borderId="25" xfId="0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center" vertical="center"/>
    </xf>
    <xf numFmtId="0" fontId="7" fillId="13" borderId="24" xfId="0" applyFont="1" applyFill="1" applyBorder="1" applyAlignment="1">
      <alignment horizontal="center" vertical="center"/>
    </xf>
    <xf numFmtId="0" fontId="7" fillId="13" borderId="25" xfId="0" applyFont="1" applyFill="1" applyBorder="1" applyAlignment="1">
      <alignment horizontal="center" vertical="center"/>
    </xf>
    <xf numFmtId="0" fontId="7" fillId="15" borderId="24" xfId="0" applyFont="1" applyFill="1" applyBorder="1" applyAlignment="1">
      <alignment horizontal="center" vertical="center"/>
    </xf>
    <xf numFmtId="0" fontId="7" fillId="15" borderId="25" xfId="0" applyFont="1" applyFill="1" applyBorder="1" applyAlignment="1">
      <alignment horizontal="center" vertical="center"/>
    </xf>
    <xf numFmtId="0" fontId="7" fillId="17" borderId="24" xfId="0" applyFont="1" applyFill="1" applyBorder="1" applyAlignment="1">
      <alignment horizontal="center" vertical="center"/>
    </xf>
    <xf numFmtId="0" fontId="7" fillId="17" borderId="25" xfId="0" applyFont="1" applyFill="1" applyBorder="1" applyAlignment="1">
      <alignment horizontal="center" vertical="center"/>
    </xf>
    <xf numFmtId="0" fontId="7" fillId="19" borderId="24" xfId="0" applyFont="1" applyFill="1" applyBorder="1" applyAlignment="1">
      <alignment horizontal="center" vertical="center"/>
    </xf>
    <xf numFmtId="0" fontId="7" fillId="19" borderId="25" xfId="0" applyFont="1" applyFill="1" applyBorder="1" applyAlignment="1">
      <alignment horizontal="center" vertical="center"/>
    </xf>
    <xf numFmtId="0" fontId="7" fillId="21" borderId="24" xfId="0" applyFont="1" applyFill="1" applyBorder="1" applyAlignment="1">
      <alignment horizontal="center" vertical="center"/>
    </xf>
    <xf numFmtId="0" fontId="7" fillId="21" borderId="25" xfId="0" applyFont="1" applyFill="1" applyBorder="1" applyAlignment="1">
      <alignment horizontal="center" vertical="center"/>
    </xf>
    <xf numFmtId="0" fontId="7" fillId="23" borderId="24" xfId="0" applyFont="1" applyFill="1" applyBorder="1" applyAlignment="1">
      <alignment horizontal="center" vertical="center"/>
    </xf>
    <xf numFmtId="0" fontId="7" fillId="23" borderId="25" xfId="0" applyFont="1" applyFill="1" applyBorder="1" applyAlignment="1">
      <alignment horizontal="center" vertical="center"/>
    </xf>
    <xf numFmtId="0" fontId="7" fillId="25" borderId="24" xfId="0" applyFont="1" applyFill="1" applyBorder="1" applyAlignment="1">
      <alignment horizontal="center" vertical="center"/>
    </xf>
    <xf numFmtId="0" fontId="7" fillId="25" borderId="25" xfId="0" applyFont="1" applyFill="1" applyBorder="1" applyAlignment="1">
      <alignment horizontal="center" vertical="center"/>
    </xf>
    <xf numFmtId="0" fontId="7" fillId="19" borderId="23" xfId="0" applyFont="1" applyFill="1" applyBorder="1" applyAlignment="1">
      <alignment horizontal="center" vertical="center"/>
    </xf>
    <xf numFmtId="0" fontId="0" fillId="0" borderId="26" xfId="0" applyBorder="1"/>
    <xf numFmtId="0" fontId="0" fillId="0" borderId="20" xfId="0" applyBorder="1"/>
    <xf numFmtId="0" fontId="0" fillId="0" borderId="27" xfId="0" applyBorder="1"/>
    <xf numFmtId="0" fontId="7" fillId="9" borderId="23" xfId="0" applyFont="1" applyFill="1" applyBorder="1" applyAlignment="1">
      <alignment horizontal="center" vertical="center"/>
    </xf>
    <xf numFmtId="0" fontId="7" fillId="11" borderId="23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27" borderId="23" xfId="0" applyFont="1" applyFill="1" applyBorder="1" applyAlignment="1">
      <alignment horizontal="center" vertical="center"/>
    </xf>
    <xf numFmtId="0" fontId="7" fillId="13" borderId="23" xfId="0" applyFont="1" applyFill="1" applyBorder="1" applyAlignment="1">
      <alignment horizontal="center" vertical="center"/>
    </xf>
    <xf numFmtId="0" fontId="7" fillId="15" borderId="23" xfId="0" applyFont="1" applyFill="1" applyBorder="1" applyAlignment="1">
      <alignment horizontal="center" vertical="center"/>
    </xf>
    <xf numFmtId="0" fontId="7" fillId="17" borderId="23" xfId="0" applyFont="1" applyFill="1" applyBorder="1" applyAlignment="1">
      <alignment horizontal="center" vertical="center"/>
    </xf>
    <xf numFmtId="0" fontId="7" fillId="21" borderId="23" xfId="0" applyFont="1" applyFill="1" applyBorder="1" applyAlignment="1">
      <alignment horizontal="center" vertical="center"/>
    </xf>
    <xf numFmtId="0" fontId="22" fillId="24" borderId="28" xfId="0" applyFont="1" applyFill="1" applyBorder="1" applyAlignment="1">
      <alignment horizontal="center" vertical="center"/>
    </xf>
    <xf numFmtId="0" fontId="22" fillId="24" borderId="3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7" fillId="25" borderId="23" xfId="0" applyFont="1" applyFill="1" applyBorder="1" applyAlignment="1">
      <alignment horizontal="center" vertical="center"/>
    </xf>
    <xf numFmtId="0" fontId="7" fillId="23" borderId="23" xfId="0" applyFont="1" applyFill="1" applyBorder="1" applyAlignment="1">
      <alignment horizontal="center" vertical="center"/>
    </xf>
    <xf numFmtId="0" fontId="22" fillId="24" borderId="1" xfId="0" applyFont="1" applyFill="1" applyBorder="1" applyAlignment="1">
      <alignment horizontal="center" vertical="center"/>
    </xf>
    <xf numFmtId="0" fontId="22" fillId="3" borderId="29" xfId="0" applyFont="1" applyFill="1" applyBorder="1" applyAlignment="1">
      <alignment horizontal="center" vertical="center"/>
    </xf>
    <xf numFmtId="166" fontId="20" fillId="3" borderId="30" xfId="0" applyNumberFormat="1" applyFont="1" applyFill="1" applyBorder="1" applyAlignment="1">
      <alignment horizontal="center" vertical="center"/>
    </xf>
    <xf numFmtId="0" fontId="22" fillId="3" borderId="31" xfId="0" applyFont="1" applyFill="1" applyBorder="1" applyAlignment="1">
      <alignment horizontal="center" vertical="center"/>
    </xf>
    <xf numFmtId="0" fontId="22" fillId="3" borderId="32" xfId="0" applyFont="1" applyFill="1" applyBorder="1" applyAlignment="1">
      <alignment horizontal="center" vertical="center"/>
    </xf>
    <xf numFmtId="0" fontId="22" fillId="12" borderId="29" xfId="0" applyFont="1" applyFill="1" applyBorder="1" applyAlignment="1">
      <alignment horizontal="center" vertical="center"/>
    </xf>
    <xf numFmtId="166" fontId="20" fillId="12" borderId="30" xfId="0" applyNumberFormat="1" applyFont="1" applyFill="1" applyBorder="1" applyAlignment="1">
      <alignment horizontal="center" vertical="center"/>
    </xf>
    <xf numFmtId="0" fontId="22" fillId="12" borderId="31" xfId="0" applyFont="1" applyFill="1" applyBorder="1" applyAlignment="1">
      <alignment horizontal="center" vertical="center"/>
    </xf>
    <xf numFmtId="0" fontId="22" fillId="12" borderId="32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166" fontId="20" fillId="2" borderId="30" xfId="0" applyNumberFormat="1" applyFont="1" applyFill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/>
    </xf>
    <xf numFmtId="0" fontId="22" fillId="2" borderId="32" xfId="0" applyFont="1" applyFill="1" applyBorder="1" applyAlignment="1">
      <alignment horizontal="center" vertical="center"/>
    </xf>
    <xf numFmtId="0" fontId="22" fillId="28" borderId="29" xfId="0" applyFont="1" applyFill="1" applyBorder="1" applyAlignment="1">
      <alignment horizontal="center" vertical="center"/>
    </xf>
    <xf numFmtId="166" fontId="20" fillId="28" borderId="30" xfId="0" applyNumberFormat="1" applyFont="1" applyFill="1" applyBorder="1" applyAlignment="1">
      <alignment horizontal="center" vertical="center"/>
    </xf>
    <xf numFmtId="0" fontId="22" fillId="28" borderId="31" xfId="0" applyFont="1" applyFill="1" applyBorder="1" applyAlignment="1">
      <alignment horizontal="center" vertical="center"/>
    </xf>
    <xf numFmtId="0" fontId="22" fillId="28" borderId="32" xfId="0" applyFont="1" applyFill="1" applyBorder="1" applyAlignment="1">
      <alignment horizontal="center" vertical="center"/>
    </xf>
    <xf numFmtId="0" fontId="22" fillId="7" borderId="29" xfId="0" applyFont="1" applyFill="1" applyBorder="1" applyAlignment="1">
      <alignment horizontal="center" vertical="center"/>
    </xf>
    <xf numFmtId="166" fontId="20" fillId="7" borderId="30" xfId="0" applyNumberFormat="1" applyFont="1" applyFill="1" applyBorder="1" applyAlignment="1">
      <alignment horizontal="center" vertical="center"/>
    </xf>
    <xf numFmtId="0" fontId="22" fillId="7" borderId="31" xfId="0" applyFont="1" applyFill="1" applyBorder="1" applyAlignment="1">
      <alignment horizontal="center" vertical="center"/>
    </xf>
    <xf numFmtId="0" fontId="22" fillId="7" borderId="32" xfId="0" applyFont="1" applyFill="1" applyBorder="1" applyAlignment="1">
      <alignment horizontal="center" vertical="center"/>
    </xf>
    <xf numFmtId="0" fontId="22" fillId="14" borderId="29" xfId="0" applyFont="1" applyFill="1" applyBorder="1" applyAlignment="1">
      <alignment horizontal="center" vertical="center"/>
    </xf>
    <xf numFmtId="166" fontId="20" fillId="14" borderId="30" xfId="0" applyNumberFormat="1" applyFont="1" applyFill="1" applyBorder="1" applyAlignment="1">
      <alignment horizontal="center" vertical="center"/>
    </xf>
    <xf numFmtId="0" fontId="22" fillId="14" borderId="31" xfId="0" applyFont="1" applyFill="1" applyBorder="1" applyAlignment="1">
      <alignment horizontal="center" vertical="center"/>
    </xf>
    <xf numFmtId="0" fontId="22" fillId="14" borderId="32" xfId="0" applyFont="1" applyFill="1" applyBorder="1" applyAlignment="1">
      <alignment horizontal="center" vertical="center"/>
    </xf>
    <xf numFmtId="0" fontId="22" fillId="16" borderId="29" xfId="0" applyFont="1" applyFill="1" applyBorder="1" applyAlignment="1">
      <alignment horizontal="center" vertical="center"/>
    </xf>
    <xf numFmtId="166" fontId="20" fillId="16" borderId="30" xfId="0" applyNumberFormat="1" applyFont="1" applyFill="1" applyBorder="1" applyAlignment="1">
      <alignment horizontal="center" vertical="center"/>
    </xf>
    <xf numFmtId="0" fontId="22" fillId="16" borderId="31" xfId="0" applyFont="1" applyFill="1" applyBorder="1" applyAlignment="1">
      <alignment horizontal="center" vertical="center"/>
    </xf>
    <xf numFmtId="0" fontId="22" fillId="16" borderId="32" xfId="0" applyFont="1" applyFill="1" applyBorder="1" applyAlignment="1">
      <alignment horizontal="center" vertical="center"/>
    </xf>
    <xf numFmtId="0" fontId="22" fillId="18" borderId="29" xfId="0" applyFont="1" applyFill="1" applyBorder="1" applyAlignment="1">
      <alignment horizontal="center" vertical="center"/>
    </xf>
    <xf numFmtId="166" fontId="20" fillId="18" borderId="30" xfId="0" applyNumberFormat="1" applyFont="1" applyFill="1" applyBorder="1" applyAlignment="1">
      <alignment horizontal="center" vertical="center"/>
    </xf>
    <xf numFmtId="0" fontId="22" fillId="18" borderId="31" xfId="0" applyFont="1" applyFill="1" applyBorder="1" applyAlignment="1">
      <alignment horizontal="center" vertical="center"/>
    </xf>
    <xf numFmtId="0" fontId="22" fillId="18" borderId="32" xfId="0" applyFont="1" applyFill="1" applyBorder="1" applyAlignment="1">
      <alignment horizontal="center" vertical="center"/>
    </xf>
    <xf numFmtId="0" fontId="22" fillId="20" borderId="29" xfId="0" applyFont="1" applyFill="1" applyBorder="1" applyAlignment="1">
      <alignment horizontal="center" vertical="center"/>
    </xf>
    <xf numFmtId="166" fontId="20" fillId="20" borderId="30" xfId="0" applyNumberFormat="1" applyFont="1" applyFill="1" applyBorder="1" applyAlignment="1">
      <alignment horizontal="center" vertical="center"/>
    </xf>
    <xf numFmtId="0" fontId="22" fillId="20" borderId="31" xfId="0" applyFont="1" applyFill="1" applyBorder="1" applyAlignment="1">
      <alignment horizontal="center" vertical="center"/>
    </xf>
    <xf numFmtId="0" fontId="22" fillId="20" borderId="32" xfId="0" applyFont="1" applyFill="1" applyBorder="1" applyAlignment="1">
      <alignment horizontal="center" vertical="center"/>
    </xf>
    <xf numFmtId="0" fontId="22" fillId="22" borderId="29" xfId="0" applyFont="1" applyFill="1" applyBorder="1" applyAlignment="1">
      <alignment horizontal="center" vertical="center"/>
    </xf>
    <xf numFmtId="166" fontId="20" fillId="22" borderId="30" xfId="0" applyNumberFormat="1" applyFont="1" applyFill="1" applyBorder="1" applyAlignment="1">
      <alignment horizontal="center" vertical="center"/>
    </xf>
    <xf numFmtId="0" fontId="22" fillId="22" borderId="31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22" fillId="26" borderId="29" xfId="0" applyFont="1" applyFill="1" applyBorder="1" applyAlignment="1">
      <alignment horizontal="center" vertical="center"/>
    </xf>
    <xf numFmtId="166" fontId="20" fillId="26" borderId="30" xfId="0" applyNumberFormat="1" applyFont="1" applyFill="1" applyBorder="1" applyAlignment="1">
      <alignment horizontal="center" vertical="center"/>
    </xf>
    <xf numFmtId="0" fontId="22" fillId="26" borderId="31" xfId="0" applyFont="1" applyFill="1" applyBorder="1" applyAlignment="1">
      <alignment horizontal="center" vertical="center"/>
    </xf>
    <xf numFmtId="0" fontId="22" fillId="26" borderId="32" xfId="0" applyFont="1" applyFill="1" applyBorder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/>
      <protection locked="0"/>
    </xf>
    <xf numFmtId="164" fontId="21" fillId="0" borderId="1" xfId="0" applyNumberFormat="1" applyFont="1" applyBorder="1" applyAlignment="1" applyProtection="1">
      <alignment horizontal="center" vertical="center"/>
      <protection locked="0"/>
    </xf>
    <xf numFmtId="164" fontId="20" fillId="0" borderId="30" xfId="0" applyNumberFormat="1" applyFont="1" applyBorder="1" applyAlignment="1" applyProtection="1">
      <alignment horizontal="center" vertical="center"/>
      <protection locked="0"/>
    </xf>
    <xf numFmtId="164" fontId="0" fillId="0" borderId="33" xfId="0" applyNumberFormat="1" applyBorder="1" applyAlignment="1" applyProtection="1">
      <alignment horizontal="center" vertical="center"/>
      <protection locked="0"/>
    </xf>
    <xf numFmtId="164" fontId="21" fillId="0" borderId="33" xfId="0" applyNumberFormat="1" applyFont="1" applyBorder="1" applyAlignment="1" applyProtection="1">
      <alignment horizontal="center" vertical="center"/>
      <protection locked="0"/>
    </xf>
    <xf numFmtId="164" fontId="20" fillId="0" borderId="34" xfId="0" applyNumberFormat="1" applyFont="1" applyBorder="1" applyAlignment="1" applyProtection="1">
      <alignment horizontal="center" vertical="center"/>
      <protection locked="0"/>
    </xf>
    <xf numFmtId="164" fontId="20" fillId="0" borderId="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center"/>
    </xf>
  </cellXfs>
  <cellStyles count="2">
    <cellStyle name="Standard" xfId="0" builtinId="0"/>
    <cellStyle name="Standard 2" xfId="1" xr:uid="{CFB099B4-F5DC-457E-B0A4-20058DCED72F}"/>
  </cellStyles>
  <dxfs count="27">
    <dxf>
      <font>
        <b/>
        <i val="0"/>
      </font>
      <fill>
        <patternFill>
          <bgColor rgb="FFFFF9E7"/>
        </patternFill>
      </fill>
    </dxf>
    <dxf>
      <font>
        <b/>
        <i val="0"/>
      </font>
      <fill>
        <patternFill>
          <bgColor rgb="FFFBE7E5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b/>
        <i val="0"/>
        <color rgb="FFC00000"/>
      </font>
      <fill>
        <patternFill>
          <bgColor rgb="FFFFDDDD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rgb="FFFFFFFF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n">
          <color rgb="FF78ACA2"/>
        </top>
        <bottom style="thin">
          <color rgb="FF78ACA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ck">
          <color theme="0"/>
        </left>
        <right style="thin">
          <color rgb="FFABD1CB"/>
        </right>
        <top style="thin">
          <color rgb="FF78ACA2"/>
        </top>
        <bottom style="thin">
          <color rgb="FF78ACA2"/>
        </bottom>
        <vertical style="thick">
          <color theme="0"/>
        </vertic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n">
          <color rgb="FF78ACA2"/>
        </top>
        <bottom style="thin">
          <color rgb="FF78ACA2"/>
        </bottom>
        <vertical style="thick">
          <color theme="0"/>
        </vertic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n">
          <color rgb="FF78ACA2"/>
        </top>
        <bottom style="thin">
          <color rgb="FF78ACA2"/>
        </bottom>
        <vertical style="thick">
          <color theme="0"/>
        </vertic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entury Gothic"/>
        <family val="2"/>
        <scheme val="none"/>
      </font>
      <numFmt numFmtId="167" formatCode="ddd/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n">
          <color rgb="FF78ACA2"/>
        </top>
        <bottom style="thin">
          <color rgb="FF78ACA2"/>
        </bottom>
        <vertical style="thick">
          <color theme="0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entury Gothic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n">
          <color rgb="FF78ACA2"/>
        </top>
        <bottom style="thin">
          <color rgb="FF78ACA2"/>
        </bottom>
        <vertical style="thick">
          <color theme="0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entury Gothic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ABD1CB"/>
        </left>
        <right style="thick">
          <color theme="0"/>
        </right>
        <top style="thin">
          <color rgb="FF78ACA2"/>
        </top>
        <bottom style="thin">
          <color rgb="FF78ACA2"/>
        </bottom>
        <vertical style="thick">
          <color theme="0"/>
        </vertical>
      </border>
      <protection locked="1" hidden="0"/>
    </dxf>
    <dxf>
      <border>
        <top style="thin">
          <color rgb="FF78ACA2"/>
        </top>
      </border>
    </dxf>
    <dxf>
      <border diagonalUp="0" diagonalDown="0">
        <left style="thin">
          <color rgb="FF78ACA2"/>
        </left>
        <right style="thin">
          <color rgb="FF78ACA2"/>
        </right>
        <top style="thin">
          <color rgb="FF78ACA2"/>
        </top>
        <bottom style="thin">
          <color rgb="FF78ACA2"/>
        </bottom>
      </border>
    </dxf>
    <dxf>
      <font>
        <strike val="0"/>
        <outline val="0"/>
        <shadow val="0"/>
        <u val="none"/>
        <vertAlign val="baseline"/>
        <sz val="1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>
        <bottom style="thick">
          <color theme="0"/>
        </bottom>
      </border>
    </dxf>
    <dxf>
      <font>
        <b/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rgb="FF78ACA2"/>
        </patternFill>
      </fill>
      <border diagonalUp="0" diagonalDown="0" outline="0">
        <left style="thick">
          <color theme="0"/>
        </left>
        <right style="thick">
          <color theme="0"/>
        </right>
        <top/>
        <bottom/>
      </border>
    </dxf>
  </dxfs>
  <tableStyles count="0" defaultTableStyle="TableStyleMedium2" defaultPivotStyle="PivotStyleLight16"/>
  <colors>
    <mruColors>
      <color rgb="FFFBE1EA"/>
      <color rgb="FFFFD6C1"/>
      <color rgb="FFBBFBF0"/>
      <color rgb="FFF7D1EC"/>
      <color rgb="FFE5E2FA"/>
      <color rgb="FFBFF6F7"/>
      <color rgb="FFF1DED7"/>
      <color rgb="FFDCFAFC"/>
      <color rgb="FFEDE2F6"/>
      <color rgb="FF0E8E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50375</xdr:colOff>
      <xdr:row>31</xdr:row>
      <xdr:rowOff>186266</xdr:rowOff>
    </xdr:from>
    <xdr:to>
      <xdr:col>35</xdr:col>
      <xdr:colOff>260351</xdr:colOff>
      <xdr:row>32</xdr:row>
      <xdr:rowOff>186266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60F5EFC-CE7F-84C9-CE79-7EA4BAB0C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5508" y="6502399"/>
          <a:ext cx="1098976" cy="1862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ejla.memic\Dropbox\OFFICE-LERNEN\Dienstplaner%202023\Dienstplaner%202023.xlsx" TargetMode="External"/><Relationship Id="rId1" Type="http://schemas.openxmlformats.org/officeDocument/2006/relationships/externalLinkPath" Target="/Users/sejla.memic/Dropbox/OFFICE-LERNEN/Dienstplaner%202023/Dienstplane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ienstplaner"/>
      <sheetName val="Feiertage"/>
      <sheetName val="Abwesenheitsgründe &amp; Schichten"/>
      <sheetName val="Dienstplaner 2023"/>
    </sheetNames>
    <sheetDataSet>
      <sheetData sheetId="0">
        <row r="11">
          <cell r="B11">
            <v>44927</v>
          </cell>
        </row>
      </sheetData>
      <sheetData sheetId="1"/>
      <sheetData sheetId="2">
        <row r="2">
          <cell r="F2" t="str">
            <v>S1</v>
          </cell>
        </row>
        <row r="3">
          <cell r="F3" t="str">
            <v>S2</v>
          </cell>
        </row>
        <row r="4">
          <cell r="F4" t="str">
            <v>S3</v>
          </cell>
        </row>
        <row r="5">
          <cell r="F5" t="str">
            <v>S4</v>
          </cell>
        </row>
        <row r="6">
          <cell r="F6" t="str">
            <v>S5</v>
          </cell>
        </row>
        <row r="7">
          <cell r="F7" t="str">
            <v>S6</v>
          </cell>
        </row>
        <row r="8">
          <cell r="F8" t="str">
            <v>U</v>
          </cell>
        </row>
        <row r="9">
          <cell r="F9" t="str">
            <v>u</v>
          </cell>
        </row>
        <row r="10">
          <cell r="F10" t="str">
            <v>k</v>
          </cell>
        </row>
        <row r="11">
          <cell r="F11" t="str">
            <v>K 1/2</v>
          </cell>
        </row>
        <row r="12">
          <cell r="F12" t="str">
            <v>kk</v>
          </cell>
        </row>
        <row r="13">
          <cell r="F13" t="str">
            <v>G</v>
          </cell>
        </row>
        <row r="14">
          <cell r="F14" t="str">
            <v>A</v>
          </cell>
        </row>
        <row r="15">
          <cell r="F15" t="str">
            <v>H</v>
          </cell>
        </row>
        <row r="16">
          <cell r="F16" t="str">
            <v>E</v>
          </cell>
        </row>
        <row r="17">
          <cell r="F17" t="str">
            <v>B</v>
          </cell>
        </row>
        <row r="18">
          <cell r="F18" t="str">
            <v>D</v>
          </cell>
        </row>
      </sheetData>
      <sheetData sheetId="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AA9B981-91F4-4F88-BF85-87870F4DB48F}" name="Tabelle1" displayName="Tabelle1" ref="A1:G51" totalsRowShown="0" headerRowDxfId="26" dataDxfId="24" headerRowBorderDxfId="25" tableBorderDxfId="23" totalsRowBorderDxfId="22">
  <autoFilter ref="A1:G51" xr:uid="{4EAEEA1E-B5B6-4DDD-9744-8690A2A4EE58}"/>
  <sortState xmlns:xlrd2="http://schemas.microsoft.com/office/spreadsheetml/2017/richdata2" ref="A2:G44">
    <sortCondition ref="G1:G44"/>
  </sortState>
  <tableColumns count="7">
    <tableColumn id="1" xr3:uid="{C0A24F51-7C78-47F0-8339-C438BBAB97C8}" name="Datum" dataDxfId="21"/>
    <tableColumn id="2" xr3:uid="{E2FE9D88-8EEA-4C59-B499-D4478371EC07}" name="Jahr" dataDxfId="20">
      <calculatedColumnFormula>IF(D2="x",A2,"")</calculatedColumnFormula>
    </tableColumn>
    <tableColumn id="8" xr3:uid="{A6BE34AB-0DDC-4310-9999-92FB5AAAE33B}" name="Tag" dataDxfId="19">
      <calculatedColumnFormula>IF(D2="x",A2,"")</calculatedColumnFormula>
    </tableColumn>
    <tableColumn id="3" xr3:uid="{DCAF1BE7-899B-4D07-B5D7-600CEEBAEEB2}" name="Feiertag?" dataDxfId="18"/>
    <tableColumn id="4" xr3:uid="{854BA8C1-6725-4B70-A4FD-328E3E27466C}" name="Bezeihnung" dataDxfId="17"/>
    <tableColumn id="5" xr3:uid="{F252C30E-7DD6-4921-AAF1-BE020FFCAC21}" name="Land" dataDxfId="16"/>
    <tableColumn id="6" xr3:uid="{7BE6FCA6-8E92-4634-A9D6-1563E9D56982}" name="Gesetz.?" dataDxfId="1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Blau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02EA3-3472-4D09-942B-BB3FE340E9EA}">
  <dimension ref="A1:AL33"/>
  <sheetViews>
    <sheetView showGridLines="0" tabSelected="1" topLeftCell="B1" zoomScale="90" zoomScaleNormal="90" workbookViewId="0">
      <selection activeCell="C6" sqref="C6"/>
    </sheetView>
  </sheetViews>
  <sheetFormatPr baseColWidth="10" defaultColWidth="4.6640625" defaultRowHeight="14.4" x14ac:dyDescent="0.3"/>
  <cols>
    <col min="1" max="1" width="0.77734375" hidden="1" customWidth="1"/>
    <col min="2" max="2" width="2.77734375" customWidth="1"/>
    <col min="3" max="9" width="4.33203125" customWidth="1"/>
    <col min="10" max="11" width="2.77734375" customWidth="1"/>
    <col min="12" max="18" width="4.33203125" customWidth="1"/>
    <col min="19" max="20" width="2.77734375" customWidth="1"/>
    <col min="21" max="27" width="4.33203125" customWidth="1"/>
    <col min="28" max="29" width="2.77734375" customWidth="1"/>
    <col min="30" max="36" width="4.33203125" customWidth="1"/>
    <col min="37" max="37" width="2.44140625" customWidth="1"/>
    <col min="38" max="38" width="15.6640625" customWidth="1"/>
    <col min="39" max="46" width="10.6640625" customWidth="1"/>
  </cols>
  <sheetData>
    <row r="1" spans="1:36" x14ac:dyDescent="0.3">
      <c r="A1" s="2">
        <v>2024</v>
      </c>
      <c r="B1" s="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1"/>
      <c r="T1" s="5"/>
      <c r="U1" s="179" t="s">
        <v>76</v>
      </c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</row>
    <row r="2" spans="1:36" ht="20.25" customHeight="1" x14ac:dyDescent="0.3">
      <c r="A2" s="2"/>
      <c r="B2" s="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1"/>
      <c r="T2" s="5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</row>
    <row r="3" spans="1:36" s="1" customFormat="1" ht="12.6" thickBot="1" x14ac:dyDescent="0.3">
      <c r="C3" s="76">
        <f>MATCH(B4,Tabelle2!$A$2:$A$13,0)</f>
        <v>1</v>
      </c>
      <c r="D3" s="76"/>
      <c r="E3" s="76">
        <f>DATE($A$1,C3,1)</f>
        <v>45292</v>
      </c>
      <c r="F3" s="76"/>
      <c r="G3" s="76">
        <f>WEEKDAY(E3,3)</f>
        <v>0</v>
      </c>
      <c r="H3" s="76"/>
      <c r="I3" s="76"/>
      <c r="J3" s="3"/>
      <c r="K3" s="3"/>
      <c r="L3" s="76">
        <f>MATCH(K4,Tabelle2!$A$2:$A$13,0)</f>
        <v>2</v>
      </c>
      <c r="M3" s="76"/>
      <c r="N3" s="76">
        <f>DATE($A$1,L3,1)</f>
        <v>45323</v>
      </c>
      <c r="O3" s="76"/>
      <c r="P3" s="76">
        <f>WEEKDAY(N3,3)</f>
        <v>3</v>
      </c>
      <c r="Q3" s="76"/>
      <c r="R3" s="76"/>
      <c r="S3" s="3"/>
      <c r="T3" s="3"/>
      <c r="U3" s="76">
        <f>MATCH(T4,Tabelle2!$A$2:$A$13,0)</f>
        <v>3</v>
      </c>
      <c r="V3" s="76"/>
      <c r="W3" s="76">
        <f>DATE($A$1,U3,1)</f>
        <v>45352</v>
      </c>
      <c r="X3" s="76"/>
      <c r="Y3" s="76">
        <f>WEEKDAY(W3,3)</f>
        <v>4</v>
      </c>
      <c r="Z3" s="76"/>
      <c r="AA3" s="76"/>
      <c r="AB3" s="3"/>
      <c r="AC3" s="3"/>
      <c r="AD3" s="76">
        <f>MATCH(AC4,Tabelle2!$A$2:$A$13,0)</f>
        <v>4</v>
      </c>
      <c r="AE3" s="76"/>
      <c r="AF3" s="76">
        <f>DATE($A$1,AD3,1)</f>
        <v>45383</v>
      </c>
      <c r="AG3" s="76"/>
      <c r="AH3" s="76">
        <f>WEEKDAY(AF3,3)</f>
        <v>0</v>
      </c>
      <c r="AI3" s="76"/>
      <c r="AJ3" s="76"/>
    </row>
    <row r="4" spans="1:36" ht="21" customHeight="1" x14ac:dyDescent="0.3">
      <c r="B4" s="78" t="s">
        <v>0</v>
      </c>
      <c r="C4" s="79"/>
      <c r="D4" s="79"/>
      <c r="E4" s="79"/>
      <c r="F4" s="79"/>
      <c r="G4" s="79"/>
      <c r="H4" s="79"/>
      <c r="I4" s="80"/>
      <c r="J4" s="77"/>
      <c r="K4" s="111" t="s">
        <v>1</v>
      </c>
      <c r="L4" s="84"/>
      <c r="M4" s="84"/>
      <c r="N4" s="84"/>
      <c r="O4" s="84"/>
      <c r="P4" s="84"/>
      <c r="Q4" s="84"/>
      <c r="R4" s="85"/>
      <c r="S4" s="77"/>
      <c r="T4" s="112" t="s">
        <v>2</v>
      </c>
      <c r="U4" s="86"/>
      <c r="V4" s="86"/>
      <c r="W4" s="86"/>
      <c r="X4" s="86"/>
      <c r="Y4" s="86"/>
      <c r="Z4" s="86"/>
      <c r="AA4" s="87"/>
      <c r="AB4" s="77"/>
      <c r="AC4" s="113" t="s">
        <v>3</v>
      </c>
      <c r="AD4" s="88"/>
      <c r="AE4" s="88"/>
      <c r="AF4" s="88"/>
      <c r="AG4" s="88"/>
      <c r="AH4" s="88"/>
      <c r="AI4" s="88"/>
      <c r="AJ4" s="89"/>
    </row>
    <row r="5" spans="1:36" ht="18" customHeight="1" x14ac:dyDescent="0.3">
      <c r="B5" s="126" t="s">
        <v>77</v>
      </c>
      <c r="C5" s="47">
        <f>C6</f>
        <v>45292</v>
      </c>
      <c r="D5" s="47">
        <f t="shared" ref="D5:I5" si="0">D6</f>
        <v>45293</v>
      </c>
      <c r="E5" s="47">
        <f t="shared" si="0"/>
        <v>45294</v>
      </c>
      <c r="F5" s="47">
        <f t="shared" si="0"/>
        <v>45295</v>
      </c>
      <c r="G5" s="47">
        <f t="shared" si="0"/>
        <v>45296</v>
      </c>
      <c r="H5" s="58">
        <f t="shared" si="0"/>
        <v>45297</v>
      </c>
      <c r="I5" s="127">
        <f t="shared" si="0"/>
        <v>45298</v>
      </c>
      <c r="J5" s="77"/>
      <c r="K5" s="130" t="s">
        <v>77</v>
      </c>
      <c r="L5" s="49">
        <f>L6</f>
        <v>45320</v>
      </c>
      <c r="M5" s="49">
        <f t="shared" ref="M5:R5" si="1">M6</f>
        <v>45321</v>
      </c>
      <c r="N5" s="49">
        <f t="shared" si="1"/>
        <v>45322</v>
      </c>
      <c r="O5" s="49">
        <f t="shared" si="1"/>
        <v>45323</v>
      </c>
      <c r="P5" s="49">
        <f t="shared" si="1"/>
        <v>45324</v>
      </c>
      <c r="Q5" s="59">
        <f t="shared" si="1"/>
        <v>45325</v>
      </c>
      <c r="R5" s="131">
        <f t="shared" si="1"/>
        <v>45326</v>
      </c>
      <c r="S5" s="77"/>
      <c r="T5" s="134" t="s">
        <v>77</v>
      </c>
      <c r="U5" s="48">
        <f>U6</f>
        <v>45348</v>
      </c>
      <c r="V5" s="48">
        <f t="shared" ref="V5:AA5" si="2">V6</f>
        <v>45349</v>
      </c>
      <c r="W5" s="48">
        <f t="shared" si="2"/>
        <v>45350</v>
      </c>
      <c r="X5" s="48">
        <f t="shared" si="2"/>
        <v>45351</v>
      </c>
      <c r="Y5" s="48">
        <f t="shared" si="2"/>
        <v>45352</v>
      </c>
      <c r="Z5" s="60">
        <f t="shared" si="2"/>
        <v>45353</v>
      </c>
      <c r="AA5" s="135">
        <f t="shared" si="2"/>
        <v>45354</v>
      </c>
      <c r="AB5" s="77"/>
      <c r="AC5" s="138" t="s">
        <v>77</v>
      </c>
      <c r="AD5" s="57">
        <f>AD6</f>
        <v>45383</v>
      </c>
      <c r="AE5" s="57">
        <f t="shared" ref="AE5:AJ5" si="3">AE6</f>
        <v>45384</v>
      </c>
      <c r="AF5" s="57">
        <f t="shared" si="3"/>
        <v>45385</v>
      </c>
      <c r="AG5" s="57">
        <f t="shared" si="3"/>
        <v>45386</v>
      </c>
      <c r="AH5" s="57">
        <f t="shared" si="3"/>
        <v>45387</v>
      </c>
      <c r="AI5" s="61">
        <f t="shared" si="3"/>
        <v>45388</v>
      </c>
      <c r="AJ5" s="139">
        <f t="shared" si="3"/>
        <v>45389</v>
      </c>
    </row>
    <row r="6" spans="1:36" ht="18" customHeight="1" x14ac:dyDescent="0.3">
      <c r="B6" s="128">
        <f>WEEKNUM(C6,2)</f>
        <v>1</v>
      </c>
      <c r="C6" s="172">
        <f>E3-G3</f>
        <v>45292</v>
      </c>
      <c r="D6" s="172">
        <f t="shared" ref="D6:D11" si="4">C6+1</f>
        <v>45293</v>
      </c>
      <c r="E6" s="172">
        <f t="shared" ref="E6:I6" si="5">D6+1</f>
        <v>45294</v>
      </c>
      <c r="F6" s="172">
        <f t="shared" si="5"/>
        <v>45295</v>
      </c>
      <c r="G6" s="172">
        <f t="shared" si="5"/>
        <v>45296</v>
      </c>
      <c r="H6" s="173">
        <f t="shared" si="5"/>
        <v>45297</v>
      </c>
      <c r="I6" s="174">
        <f t="shared" si="5"/>
        <v>45298</v>
      </c>
      <c r="J6" s="77"/>
      <c r="K6" s="132">
        <f>WEEKNUM(L6,2)</f>
        <v>5</v>
      </c>
      <c r="L6" s="172">
        <f>N3-P3</f>
        <v>45320</v>
      </c>
      <c r="M6" s="172">
        <f t="shared" ref="M6:M11" si="6">L6+1</f>
        <v>45321</v>
      </c>
      <c r="N6" s="172">
        <f t="shared" ref="N6:R6" si="7">M6+1</f>
        <v>45322</v>
      </c>
      <c r="O6" s="172">
        <f t="shared" si="7"/>
        <v>45323</v>
      </c>
      <c r="P6" s="172">
        <f t="shared" si="7"/>
        <v>45324</v>
      </c>
      <c r="Q6" s="173">
        <f t="shared" si="7"/>
        <v>45325</v>
      </c>
      <c r="R6" s="174">
        <f t="shared" si="7"/>
        <v>45326</v>
      </c>
      <c r="S6" s="77"/>
      <c r="T6" s="136">
        <f>WEEKNUM(U6,2)</f>
        <v>9</v>
      </c>
      <c r="U6" s="172">
        <f>W3-Y3</f>
        <v>45348</v>
      </c>
      <c r="V6" s="172">
        <f t="shared" ref="V6:V11" si="8">U6+1</f>
        <v>45349</v>
      </c>
      <c r="W6" s="172">
        <f t="shared" ref="W6:AA6" si="9">V6+1</f>
        <v>45350</v>
      </c>
      <c r="X6" s="172">
        <f t="shared" si="9"/>
        <v>45351</v>
      </c>
      <c r="Y6" s="172">
        <f t="shared" si="9"/>
        <v>45352</v>
      </c>
      <c r="Z6" s="173">
        <f t="shared" si="9"/>
        <v>45353</v>
      </c>
      <c r="AA6" s="174">
        <f t="shared" si="9"/>
        <v>45354</v>
      </c>
      <c r="AB6" s="77"/>
      <c r="AC6" s="140">
        <f>WEEKNUM(AD6,2)</f>
        <v>14</v>
      </c>
      <c r="AD6" s="172">
        <f>AF3-AH3</f>
        <v>45383</v>
      </c>
      <c r="AE6" s="172">
        <f t="shared" ref="AE6:AE11" si="10">AD6+1</f>
        <v>45384</v>
      </c>
      <c r="AF6" s="172">
        <f t="shared" ref="AF6:AJ6" si="11">AE6+1</f>
        <v>45385</v>
      </c>
      <c r="AG6" s="172">
        <f t="shared" si="11"/>
        <v>45386</v>
      </c>
      <c r="AH6" s="172">
        <f t="shared" si="11"/>
        <v>45387</v>
      </c>
      <c r="AI6" s="173">
        <f t="shared" si="11"/>
        <v>45388</v>
      </c>
      <c r="AJ6" s="174">
        <f t="shared" si="11"/>
        <v>45389</v>
      </c>
    </row>
    <row r="7" spans="1:36" ht="18" customHeight="1" x14ac:dyDescent="0.3">
      <c r="B7" s="128">
        <f t="shared" ref="B7:B10" si="12">WEEKNUM(C7,2)</f>
        <v>2</v>
      </c>
      <c r="C7" s="172">
        <f>I6+1</f>
        <v>45299</v>
      </c>
      <c r="D7" s="172">
        <f t="shared" si="4"/>
        <v>45300</v>
      </c>
      <c r="E7" s="172">
        <f t="shared" ref="E7:I7" si="13">D7+1</f>
        <v>45301</v>
      </c>
      <c r="F7" s="172">
        <f t="shared" si="13"/>
        <v>45302</v>
      </c>
      <c r="G7" s="172">
        <f t="shared" si="13"/>
        <v>45303</v>
      </c>
      <c r="H7" s="173">
        <f t="shared" si="13"/>
        <v>45304</v>
      </c>
      <c r="I7" s="174">
        <f t="shared" si="13"/>
        <v>45305</v>
      </c>
      <c r="J7" s="77"/>
      <c r="K7" s="132">
        <f t="shared" ref="K7:K10" si="14">WEEKNUM(L7,2)</f>
        <v>6</v>
      </c>
      <c r="L7" s="172">
        <f>R6+1</f>
        <v>45327</v>
      </c>
      <c r="M7" s="172">
        <f t="shared" si="6"/>
        <v>45328</v>
      </c>
      <c r="N7" s="172">
        <f t="shared" ref="N7:R7" si="15">M7+1</f>
        <v>45329</v>
      </c>
      <c r="O7" s="172">
        <f t="shared" si="15"/>
        <v>45330</v>
      </c>
      <c r="P7" s="172">
        <f t="shared" si="15"/>
        <v>45331</v>
      </c>
      <c r="Q7" s="173">
        <f t="shared" si="15"/>
        <v>45332</v>
      </c>
      <c r="R7" s="174">
        <f t="shared" si="15"/>
        <v>45333</v>
      </c>
      <c r="S7" s="77"/>
      <c r="T7" s="136">
        <f t="shared" ref="T7:T10" si="16">WEEKNUM(U7,2)</f>
        <v>10</v>
      </c>
      <c r="U7" s="172">
        <f>AA6+1</f>
        <v>45355</v>
      </c>
      <c r="V7" s="172">
        <f t="shared" si="8"/>
        <v>45356</v>
      </c>
      <c r="W7" s="172">
        <f t="shared" ref="W7:AA7" si="17">V7+1</f>
        <v>45357</v>
      </c>
      <c r="X7" s="172">
        <f t="shared" si="17"/>
        <v>45358</v>
      </c>
      <c r="Y7" s="172">
        <f t="shared" si="17"/>
        <v>45359</v>
      </c>
      <c r="Z7" s="173">
        <f t="shared" si="17"/>
        <v>45360</v>
      </c>
      <c r="AA7" s="174">
        <f t="shared" si="17"/>
        <v>45361</v>
      </c>
      <c r="AB7" s="77"/>
      <c r="AC7" s="140">
        <f t="shared" ref="AC7:AC10" si="18">WEEKNUM(AD7,2)</f>
        <v>15</v>
      </c>
      <c r="AD7" s="172">
        <f>AJ6+1</f>
        <v>45390</v>
      </c>
      <c r="AE7" s="172">
        <f t="shared" si="10"/>
        <v>45391</v>
      </c>
      <c r="AF7" s="172">
        <f t="shared" ref="AF7:AJ7" si="19">AE7+1</f>
        <v>45392</v>
      </c>
      <c r="AG7" s="172">
        <f t="shared" si="19"/>
        <v>45393</v>
      </c>
      <c r="AH7" s="172">
        <f t="shared" si="19"/>
        <v>45394</v>
      </c>
      <c r="AI7" s="173">
        <f t="shared" si="19"/>
        <v>45395</v>
      </c>
      <c r="AJ7" s="174">
        <f t="shared" si="19"/>
        <v>45396</v>
      </c>
    </row>
    <row r="8" spans="1:36" ht="18" customHeight="1" x14ac:dyDescent="0.3">
      <c r="B8" s="128">
        <f t="shared" si="12"/>
        <v>3</v>
      </c>
      <c r="C8" s="172">
        <f>I7+1</f>
        <v>45306</v>
      </c>
      <c r="D8" s="172">
        <f t="shared" si="4"/>
        <v>45307</v>
      </c>
      <c r="E8" s="172">
        <f t="shared" ref="E8:I8" si="20">D8+1</f>
        <v>45308</v>
      </c>
      <c r="F8" s="172">
        <f t="shared" si="20"/>
        <v>45309</v>
      </c>
      <c r="G8" s="172">
        <f t="shared" si="20"/>
        <v>45310</v>
      </c>
      <c r="H8" s="173">
        <f t="shared" si="20"/>
        <v>45311</v>
      </c>
      <c r="I8" s="174">
        <f t="shared" si="20"/>
        <v>45312</v>
      </c>
      <c r="J8" s="77"/>
      <c r="K8" s="132">
        <f t="shared" si="14"/>
        <v>7</v>
      </c>
      <c r="L8" s="172">
        <f>R7+1</f>
        <v>45334</v>
      </c>
      <c r="M8" s="172">
        <f t="shared" si="6"/>
        <v>45335</v>
      </c>
      <c r="N8" s="172">
        <f t="shared" ref="N8:R8" si="21">M8+1</f>
        <v>45336</v>
      </c>
      <c r="O8" s="172">
        <f t="shared" si="21"/>
        <v>45337</v>
      </c>
      <c r="P8" s="172">
        <f t="shared" si="21"/>
        <v>45338</v>
      </c>
      <c r="Q8" s="173">
        <f t="shared" si="21"/>
        <v>45339</v>
      </c>
      <c r="R8" s="174">
        <f t="shared" si="21"/>
        <v>45340</v>
      </c>
      <c r="S8" s="77"/>
      <c r="T8" s="136">
        <f t="shared" si="16"/>
        <v>11</v>
      </c>
      <c r="U8" s="172">
        <f>AA7+1</f>
        <v>45362</v>
      </c>
      <c r="V8" s="172">
        <f t="shared" si="8"/>
        <v>45363</v>
      </c>
      <c r="W8" s="172">
        <f t="shared" ref="W8:AA8" si="22">V8+1</f>
        <v>45364</v>
      </c>
      <c r="X8" s="172">
        <f t="shared" si="22"/>
        <v>45365</v>
      </c>
      <c r="Y8" s="172">
        <f t="shared" si="22"/>
        <v>45366</v>
      </c>
      <c r="Z8" s="173">
        <f t="shared" si="22"/>
        <v>45367</v>
      </c>
      <c r="AA8" s="174">
        <f t="shared" si="22"/>
        <v>45368</v>
      </c>
      <c r="AB8" s="77"/>
      <c r="AC8" s="140">
        <f t="shared" si="18"/>
        <v>16</v>
      </c>
      <c r="AD8" s="172">
        <f>AJ7+1</f>
        <v>45397</v>
      </c>
      <c r="AE8" s="172">
        <f t="shared" si="10"/>
        <v>45398</v>
      </c>
      <c r="AF8" s="172">
        <f t="shared" ref="AF8:AJ8" si="23">AE8+1</f>
        <v>45399</v>
      </c>
      <c r="AG8" s="172">
        <f t="shared" si="23"/>
        <v>45400</v>
      </c>
      <c r="AH8" s="172">
        <f t="shared" si="23"/>
        <v>45401</v>
      </c>
      <c r="AI8" s="173">
        <f t="shared" si="23"/>
        <v>45402</v>
      </c>
      <c r="AJ8" s="174">
        <f t="shared" si="23"/>
        <v>45403</v>
      </c>
    </row>
    <row r="9" spans="1:36" ht="18" customHeight="1" x14ac:dyDescent="0.3">
      <c r="B9" s="128">
        <f t="shared" si="12"/>
        <v>4</v>
      </c>
      <c r="C9" s="172">
        <f>I8+1</f>
        <v>45313</v>
      </c>
      <c r="D9" s="172">
        <f t="shared" si="4"/>
        <v>45314</v>
      </c>
      <c r="E9" s="172">
        <f t="shared" ref="E9:I9" si="24">D9+1</f>
        <v>45315</v>
      </c>
      <c r="F9" s="172">
        <f t="shared" si="24"/>
        <v>45316</v>
      </c>
      <c r="G9" s="172">
        <f t="shared" si="24"/>
        <v>45317</v>
      </c>
      <c r="H9" s="173">
        <f t="shared" si="24"/>
        <v>45318</v>
      </c>
      <c r="I9" s="174">
        <f t="shared" si="24"/>
        <v>45319</v>
      </c>
      <c r="J9" s="77"/>
      <c r="K9" s="132">
        <f t="shared" si="14"/>
        <v>8</v>
      </c>
      <c r="L9" s="172">
        <f>R8+1</f>
        <v>45341</v>
      </c>
      <c r="M9" s="172">
        <f t="shared" si="6"/>
        <v>45342</v>
      </c>
      <c r="N9" s="172">
        <f t="shared" ref="N9:R9" si="25">M9+1</f>
        <v>45343</v>
      </c>
      <c r="O9" s="172">
        <f t="shared" si="25"/>
        <v>45344</v>
      </c>
      <c r="P9" s="172">
        <f t="shared" si="25"/>
        <v>45345</v>
      </c>
      <c r="Q9" s="173">
        <f t="shared" si="25"/>
        <v>45346</v>
      </c>
      <c r="R9" s="174">
        <f t="shared" si="25"/>
        <v>45347</v>
      </c>
      <c r="S9" s="77"/>
      <c r="T9" s="136">
        <f t="shared" si="16"/>
        <v>12</v>
      </c>
      <c r="U9" s="172">
        <f>AA8+1</f>
        <v>45369</v>
      </c>
      <c r="V9" s="172">
        <f t="shared" si="8"/>
        <v>45370</v>
      </c>
      <c r="W9" s="172">
        <f t="shared" ref="W9:AA9" si="26">V9+1</f>
        <v>45371</v>
      </c>
      <c r="X9" s="172">
        <f t="shared" si="26"/>
        <v>45372</v>
      </c>
      <c r="Y9" s="172">
        <f t="shared" si="26"/>
        <v>45373</v>
      </c>
      <c r="Z9" s="173">
        <f t="shared" si="26"/>
        <v>45374</v>
      </c>
      <c r="AA9" s="174">
        <f t="shared" si="26"/>
        <v>45375</v>
      </c>
      <c r="AB9" s="77"/>
      <c r="AC9" s="140">
        <f t="shared" si="18"/>
        <v>17</v>
      </c>
      <c r="AD9" s="172">
        <f>AJ8+1</f>
        <v>45404</v>
      </c>
      <c r="AE9" s="172">
        <f t="shared" si="10"/>
        <v>45405</v>
      </c>
      <c r="AF9" s="172">
        <f t="shared" ref="AF9:AJ9" si="27">AE9+1</f>
        <v>45406</v>
      </c>
      <c r="AG9" s="172">
        <f t="shared" si="27"/>
        <v>45407</v>
      </c>
      <c r="AH9" s="172">
        <f t="shared" si="27"/>
        <v>45408</v>
      </c>
      <c r="AI9" s="173">
        <f t="shared" si="27"/>
        <v>45409</v>
      </c>
      <c r="AJ9" s="174">
        <f t="shared" si="27"/>
        <v>45410</v>
      </c>
    </row>
    <row r="10" spans="1:36" ht="18" customHeight="1" thickBot="1" x14ac:dyDescent="0.35">
      <c r="B10" s="129">
        <f t="shared" si="12"/>
        <v>5</v>
      </c>
      <c r="C10" s="175">
        <f>I9+1</f>
        <v>45320</v>
      </c>
      <c r="D10" s="175">
        <f t="shared" si="4"/>
        <v>45321</v>
      </c>
      <c r="E10" s="175">
        <f t="shared" ref="E10:I10" si="28">D10+1</f>
        <v>45322</v>
      </c>
      <c r="F10" s="175">
        <f t="shared" si="28"/>
        <v>45323</v>
      </c>
      <c r="G10" s="175">
        <f t="shared" si="28"/>
        <v>45324</v>
      </c>
      <c r="H10" s="176">
        <f t="shared" si="28"/>
        <v>45325</v>
      </c>
      <c r="I10" s="177">
        <f t="shared" si="28"/>
        <v>45326</v>
      </c>
      <c r="J10" s="77"/>
      <c r="K10" s="133">
        <f t="shared" si="14"/>
        <v>9</v>
      </c>
      <c r="L10" s="175">
        <f>R9+1</f>
        <v>45348</v>
      </c>
      <c r="M10" s="175">
        <f t="shared" si="6"/>
        <v>45349</v>
      </c>
      <c r="N10" s="175">
        <f t="shared" ref="N10:R10" si="29">M10+1</f>
        <v>45350</v>
      </c>
      <c r="O10" s="175">
        <f t="shared" si="29"/>
        <v>45351</v>
      </c>
      <c r="P10" s="175">
        <f t="shared" si="29"/>
        <v>45352</v>
      </c>
      <c r="Q10" s="176">
        <f t="shared" si="29"/>
        <v>45353</v>
      </c>
      <c r="R10" s="177">
        <f t="shared" si="29"/>
        <v>45354</v>
      </c>
      <c r="S10" s="77"/>
      <c r="T10" s="137">
        <f t="shared" si="16"/>
        <v>13</v>
      </c>
      <c r="U10" s="175">
        <f>AA9+1</f>
        <v>45376</v>
      </c>
      <c r="V10" s="175">
        <f t="shared" si="8"/>
        <v>45377</v>
      </c>
      <c r="W10" s="175">
        <f t="shared" ref="W10:AA10" si="30">V10+1</f>
        <v>45378</v>
      </c>
      <c r="X10" s="175">
        <f t="shared" si="30"/>
        <v>45379</v>
      </c>
      <c r="Y10" s="175">
        <f t="shared" si="30"/>
        <v>45380</v>
      </c>
      <c r="Z10" s="176">
        <f t="shared" si="30"/>
        <v>45381</v>
      </c>
      <c r="AA10" s="177">
        <f t="shared" si="30"/>
        <v>45382</v>
      </c>
      <c r="AB10" s="77"/>
      <c r="AC10" s="141">
        <f t="shared" si="18"/>
        <v>18</v>
      </c>
      <c r="AD10" s="175">
        <f>AJ9+1</f>
        <v>45411</v>
      </c>
      <c r="AE10" s="175">
        <f t="shared" si="10"/>
        <v>45412</v>
      </c>
      <c r="AF10" s="175">
        <f t="shared" ref="AF10:AJ10" si="31">AE10+1</f>
        <v>45413</v>
      </c>
      <c r="AG10" s="175">
        <f t="shared" si="31"/>
        <v>45414</v>
      </c>
      <c r="AH10" s="175">
        <f t="shared" si="31"/>
        <v>45415</v>
      </c>
      <c r="AI10" s="176">
        <f t="shared" si="31"/>
        <v>45416</v>
      </c>
      <c r="AJ10" s="177">
        <f t="shared" si="31"/>
        <v>45417</v>
      </c>
    </row>
    <row r="11" spans="1:36" hidden="1" x14ac:dyDescent="0.3">
      <c r="C11" s="81">
        <f>I10+1</f>
        <v>45327</v>
      </c>
      <c r="D11" s="81">
        <f t="shared" si="4"/>
        <v>45328</v>
      </c>
      <c r="E11" s="81">
        <f t="shared" ref="E11:I11" si="32">D11+1</f>
        <v>45329</v>
      </c>
      <c r="F11" s="81">
        <f t="shared" si="32"/>
        <v>45330</v>
      </c>
      <c r="G11" s="81">
        <f t="shared" si="32"/>
        <v>45331</v>
      </c>
      <c r="H11" s="82">
        <f t="shared" si="32"/>
        <v>45332</v>
      </c>
      <c r="I11" s="83">
        <f t="shared" si="32"/>
        <v>45333</v>
      </c>
      <c r="L11" s="81">
        <f>R10+1</f>
        <v>45355</v>
      </c>
      <c r="M11" s="81">
        <f t="shared" si="6"/>
        <v>45356</v>
      </c>
      <c r="N11" s="81">
        <f t="shared" ref="N11:R11" si="33">M11+1</f>
        <v>45357</v>
      </c>
      <c r="O11" s="81">
        <f t="shared" si="33"/>
        <v>45358</v>
      </c>
      <c r="P11" s="81">
        <f t="shared" si="33"/>
        <v>45359</v>
      </c>
      <c r="Q11" s="82">
        <f t="shared" si="33"/>
        <v>45360</v>
      </c>
      <c r="R11" s="83">
        <f t="shared" si="33"/>
        <v>45361</v>
      </c>
      <c r="U11" s="81">
        <f>AA10+1</f>
        <v>45383</v>
      </c>
      <c r="V11" s="81">
        <f t="shared" si="8"/>
        <v>45384</v>
      </c>
      <c r="W11" s="81">
        <f t="shared" ref="W11:AA11" si="34">V11+1</f>
        <v>45385</v>
      </c>
      <c r="X11" s="81">
        <f t="shared" si="34"/>
        <v>45386</v>
      </c>
      <c r="Y11" s="81">
        <f t="shared" si="34"/>
        <v>45387</v>
      </c>
      <c r="Z11" s="82">
        <f t="shared" si="34"/>
        <v>45388</v>
      </c>
      <c r="AA11" s="83">
        <f t="shared" si="34"/>
        <v>45389</v>
      </c>
      <c r="AD11" s="81">
        <f>AJ10+1</f>
        <v>45418</v>
      </c>
      <c r="AE11" s="81">
        <f t="shared" si="10"/>
        <v>45419</v>
      </c>
      <c r="AF11" s="81">
        <f t="shared" ref="AF11:AJ11" si="35">AE11+1</f>
        <v>45420</v>
      </c>
      <c r="AG11" s="81">
        <f t="shared" si="35"/>
        <v>45421</v>
      </c>
      <c r="AH11" s="81">
        <f t="shared" si="35"/>
        <v>45422</v>
      </c>
      <c r="AI11" s="82">
        <f t="shared" si="35"/>
        <v>45423</v>
      </c>
      <c r="AJ11" s="83">
        <f t="shared" si="35"/>
        <v>45424</v>
      </c>
    </row>
    <row r="12" spans="1:36" ht="20.100000000000001" customHeight="1" thickBot="1" x14ac:dyDescent="0.35"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</row>
    <row r="13" spans="1:36" s="1" customFormat="1" ht="12" hidden="1" x14ac:dyDescent="0.25">
      <c r="C13" s="76">
        <f>MATCH(B14,Tabelle2!$A$2:$A$13,0)</f>
        <v>5</v>
      </c>
      <c r="D13" s="76"/>
      <c r="E13" s="76">
        <f>DATE($A$1,C13,1)</f>
        <v>45413</v>
      </c>
      <c r="F13" s="76"/>
      <c r="G13" s="76">
        <f>WEEKDAY(E13,3)</f>
        <v>2</v>
      </c>
      <c r="H13" s="76"/>
      <c r="I13" s="76"/>
      <c r="J13" s="3"/>
      <c r="K13" s="3"/>
      <c r="L13" s="76">
        <f>MATCH(K14,Tabelle2!$A$2:$A$13,0)</f>
        <v>6</v>
      </c>
      <c r="M13" s="76"/>
      <c r="N13" s="76">
        <f>DATE($A$1,L13,1)</f>
        <v>45444</v>
      </c>
      <c r="O13" s="76"/>
      <c r="P13" s="76">
        <f>WEEKDAY(N13,3)</f>
        <v>5</v>
      </c>
      <c r="Q13" s="76"/>
      <c r="R13" s="76"/>
      <c r="S13" s="3"/>
      <c r="T13" s="3"/>
      <c r="U13" s="76">
        <f>MATCH(T14,Tabelle2!$A$2:$A$13,0)</f>
        <v>7</v>
      </c>
      <c r="V13" s="76"/>
      <c r="W13" s="76">
        <f>DATE($A$1,U13,1)</f>
        <v>45474</v>
      </c>
      <c r="X13" s="76"/>
      <c r="Y13" s="76">
        <f>WEEKDAY(W13,3)</f>
        <v>0</v>
      </c>
      <c r="Z13" s="76"/>
      <c r="AA13" s="76"/>
      <c r="AB13" s="3"/>
      <c r="AC13" s="3"/>
      <c r="AD13" s="76">
        <f>MATCH(AC14,Tabelle2!$A$2:$A$13,0)</f>
        <v>8</v>
      </c>
      <c r="AE13" s="76"/>
      <c r="AF13" s="76">
        <f>DATE($A$1,AD13,1)</f>
        <v>45505</v>
      </c>
      <c r="AG13" s="76"/>
      <c r="AH13" s="76">
        <f>WEEKDAY(AF13,3)</f>
        <v>3</v>
      </c>
      <c r="AI13" s="76"/>
      <c r="AJ13" s="76"/>
    </row>
    <row r="14" spans="1:36" ht="23.4" x14ac:dyDescent="0.3">
      <c r="B14" s="110" t="s">
        <v>4</v>
      </c>
      <c r="C14" s="90"/>
      <c r="D14" s="90"/>
      <c r="E14" s="90"/>
      <c r="F14" s="90"/>
      <c r="G14" s="90"/>
      <c r="H14" s="90"/>
      <c r="I14" s="91"/>
      <c r="J14" s="77"/>
      <c r="K14" s="114" t="s">
        <v>5</v>
      </c>
      <c r="L14" s="92"/>
      <c r="M14" s="92"/>
      <c r="N14" s="92"/>
      <c r="O14" s="92"/>
      <c r="P14" s="92"/>
      <c r="Q14" s="92"/>
      <c r="R14" s="93"/>
      <c r="S14" s="77"/>
      <c r="T14" s="115" t="s">
        <v>6</v>
      </c>
      <c r="U14" s="94"/>
      <c r="V14" s="94"/>
      <c r="W14" s="94"/>
      <c r="X14" s="94"/>
      <c r="Y14" s="94"/>
      <c r="Z14" s="94"/>
      <c r="AA14" s="95"/>
      <c r="AB14" s="77"/>
      <c r="AC14" s="116" t="s">
        <v>7</v>
      </c>
      <c r="AD14" s="96"/>
      <c r="AE14" s="96"/>
      <c r="AF14" s="96"/>
      <c r="AG14" s="96"/>
      <c r="AH14" s="96"/>
      <c r="AI14" s="96"/>
      <c r="AJ14" s="97"/>
    </row>
    <row r="15" spans="1:36" ht="18" customHeight="1" x14ac:dyDescent="0.3">
      <c r="B15" s="142" t="s">
        <v>77</v>
      </c>
      <c r="C15" s="46">
        <f>C16</f>
        <v>45411</v>
      </c>
      <c r="D15" s="46">
        <f t="shared" ref="D15:I15" si="36">D16</f>
        <v>45412</v>
      </c>
      <c r="E15" s="46">
        <f t="shared" si="36"/>
        <v>45413</v>
      </c>
      <c r="F15" s="46">
        <f t="shared" si="36"/>
        <v>45414</v>
      </c>
      <c r="G15" s="46">
        <f t="shared" si="36"/>
        <v>45415</v>
      </c>
      <c r="H15" s="62">
        <f t="shared" si="36"/>
        <v>45416</v>
      </c>
      <c r="I15" s="143">
        <f t="shared" si="36"/>
        <v>45417</v>
      </c>
      <c r="J15" s="77"/>
      <c r="K15" s="146" t="s">
        <v>77</v>
      </c>
      <c r="L15" s="50">
        <f>L16</f>
        <v>45439</v>
      </c>
      <c r="M15" s="50">
        <f t="shared" ref="M15:R15" si="37">M16</f>
        <v>45440</v>
      </c>
      <c r="N15" s="50">
        <f t="shared" si="37"/>
        <v>45441</v>
      </c>
      <c r="O15" s="50">
        <f t="shared" si="37"/>
        <v>45442</v>
      </c>
      <c r="P15" s="50">
        <f t="shared" si="37"/>
        <v>45443</v>
      </c>
      <c r="Q15" s="63">
        <f t="shared" si="37"/>
        <v>45444</v>
      </c>
      <c r="R15" s="147">
        <f t="shared" si="37"/>
        <v>45445</v>
      </c>
      <c r="S15" s="77"/>
      <c r="T15" s="150" t="s">
        <v>77</v>
      </c>
      <c r="U15" s="51">
        <f>U16</f>
        <v>45474</v>
      </c>
      <c r="V15" s="51">
        <f t="shared" ref="V15:AA15" si="38">V16</f>
        <v>45475</v>
      </c>
      <c r="W15" s="51">
        <f t="shared" si="38"/>
        <v>45476</v>
      </c>
      <c r="X15" s="51">
        <f t="shared" si="38"/>
        <v>45477</v>
      </c>
      <c r="Y15" s="51">
        <f t="shared" si="38"/>
        <v>45478</v>
      </c>
      <c r="Z15" s="64">
        <f t="shared" si="38"/>
        <v>45479</v>
      </c>
      <c r="AA15" s="151">
        <f t="shared" si="38"/>
        <v>45480</v>
      </c>
      <c r="AB15" s="77"/>
      <c r="AC15" s="154" t="s">
        <v>77</v>
      </c>
      <c r="AD15" s="52">
        <f>AD16</f>
        <v>45502</v>
      </c>
      <c r="AE15" s="52">
        <f t="shared" ref="AE15:AJ15" si="39">AE16</f>
        <v>45503</v>
      </c>
      <c r="AF15" s="52">
        <f t="shared" si="39"/>
        <v>45504</v>
      </c>
      <c r="AG15" s="52">
        <f t="shared" si="39"/>
        <v>45505</v>
      </c>
      <c r="AH15" s="52">
        <f t="shared" si="39"/>
        <v>45506</v>
      </c>
      <c r="AI15" s="65">
        <f t="shared" si="39"/>
        <v>45507</v>
      </c>
      <c r="AJ15" s="155">
        <f t="shared" si="39"/>
        <v>45508</v>
      </c>
    </row>
    <row r="16" spans="1:36" ht="18" customHeight="1" x14ac:dyDescent="0.3">
      <c r="B16" s="144">
        <f>WEEKNUM(C16,2)</f>
        <v>18</v>
      </c>
      <c r="C16" s="172">
        <f>E13-G13</f>
        <v>45411</v>
      </c>
      <c r="D16" s="172">
        <f t="shared" ref="D16:D21" si="40">C16+1</f>
        <v>45412</v>
      </c>
      <c r="E16" s="172">
        <f t="shared" ref="E16:I16" si="41">D16+1</f>
        <v>45413</v>
      </c>
      <c r="F16" s="172">
        <f t="shared" si="41"/>
        <v>45414</v>
      </c>
      <c r="G16" s="172">
        <f t="shared" si="41"/>
        <v>45415</v>
      </c>
      <c r="H16" s="173">
        <f t="shared" si="41"/>
        <v>45416</v>
      </c>
      <c r="I16" s="174">
        <f t="shared" si="41"/>
        <v>45417</v>
      </c>
      <c r="J16" s="77"/>
      <c r="K16" s="148">
        <f>WEEKNUM(L16,2)</f>
        <v>22</v>
      </c>
      <c r="L16" s="172">
        <f>N13-P13</f>
        <v>45439</v>
      </c>
      <c r="M16" s="172">
        <f t="shared" ref="M16:M21" si="42">L16+1</f>
        <v>45440</v>
      </c>
      <c r="N16" s="172">
        <f t="shared" ref="N16:R16" si="43">M16+1</f>
        <v>45441</v>
      </c>
      <c r="O16" s="172">
        <f t="shared" si="43"/>
        <v>45442</v>
      </c>
      <c r="P16" s="172">
        <f t="shared" si="43"/>
        <v>45443</v>
      </c>
      <c r="Q16" s="173">
        <f t="shared" si="43"/>
        <v>45444</v>
      </c>
      <c r="R16" s="174">
        <f t="shared" si="43"/>
        <v>45445</v>
      </c>
      <c r="S16" s="77"/>
      <c r="T16" s="152">
        <f>WEEKNUM(U16,2)</f>
        <v>27</v>
      </c>
      <c r="U16" s="172">
        <f>W13-Y13</f>
        <v>45474</v>
      </c>
      <c r="V16" s="172">
        <f t="shared" ref="V16:V21" si="44">U16+1</f>
        <v>45475</v>
      </c>
      <c r="W16" s="172">
        <f t="shared" ref="W16:AA16" si="45">V16+1</f>
        <v>45476</v>
      </c>
      <c r="X16" s="172">
        <f t="shared" si="45"/>
        <v>45477</v>
      </c>
      <c r="Y16" s="172">
        <f t="shared" si="45"/>
        <v>45478</v>
      </c>
      <c r="Z16" s="173">
        <f t="shared" si="45"/>
        <v>45479</v>
      </c>
      <c r="AA16" s="174">
        <f t="shared" si="45"/>
        <v>45480</v>
      </c>
      <c r="AB16" s="77"/>
      <c r="AC16" s="156">
        <f>WEEKNUM(AD16,2)</f>
        <v>31</v>
      </c>
      <c r="AD16" s="172">
        <f>AF13-AH13</f>
        <v>45502</v>
      </c>
      <c r="AE16" s="172">
        <f t="shared" ref="AE16:AE21" si="46">AD16+1</f>
        <v>45503</v>
      </c>
      <c r="AF16" s="172">
        <f t="shared" ref="AF16:AJ16" si="47">AE16+1</f>
        <v>45504</v>
      </c>
      <c r="AG16" s="172">
        <f t="shared" si="47"/>
        <v>45505</v>
      </c>
      <c r="AH16" s="172">
        <f t="shared" si="47"/>
        <v>45506</v>
      </c>
      <c r="AI16" s="173">
        <f t="shared" si="47"/>
        <v>45507</v>
      </c>
      <c r="AJ16" s="174">
        <f t="shared" si="47"/>
        <v>45508</v>
      </c>
    </row>
    <row r="17" spans="1:36" ht="18" customHeight="1" x14ac:dyDescent="0.3">
      <c r="B17" s="144">
        <f t="shared" ref="B17:B20" si="48">WEEKNUM(C17,2)</f>
        <v>19</v>
      </c>
      <c r="C17" s="172">
        <f>I16+1</f>
        <v>45418</v>
      </c>
      <c r="D17" s="172">
        <f t="shared" si="40"/>
        <v>45419</v>
      </c>
      <c r="E17" s="172">
        <f t="shared" ref="E17:I17" si="49">D17+1</f>
        <v>45420</v>
      </c>
      <c r="F17" s="172">
        <f t="shared" si="49"/>
        <v>45421</v>
      </c>
      <c r="G17" s="172">
        <f t="shared" si="49"/>
        <v>45422</v>
      </c>
      <c r="H17" s="173">
        <f t="shared" si="49"/>
        <v>45423</v>
      </c>
      <c r="I17" s="174">
        <f t="shared" si="49"/>
        <v>45424</v>
      </c>
      <c r="J17" s="77"/>
      <c r="K17" s="148">
        <f t="shared" ref="K17:K20" si="50">WEEKNUM(L17,2)</f>
        <v>23</v>
      </c>
      <c r="L17" s="172">
        <f>R16+1</f>
        <v>45446</v>
      </c>
      <c r="M17" s="172">
        <f t="shared" si="42"/>
        <v>45447</v>
      </c>
      <c r="N17" s="172">
        <f t="shared" ref="N17:R17" si="51">M17+1</f>
        <v>45448</v>
      </c>
      <c r="O17" s="172">
        <f t="shared" si="51"/>
        <v>45449</v>
      </c>
      <c r="P17" s="172">
        <f t="shared" si="51"/>
        <v>45450</v>
      </c>
      <c r="Q17" s="173">
        <f t="shared" si="51"/>
        <v>45451</v>
      </c>
      <c r="R17" s="174">
        <f t="shared" si="51"/>
        <v>45452</v>
      </c>
      <c r="S17" s="77"/>
      <c r="T17" s="152">
        <f t="shared" ref="T17:T20" si="52">WEEKNUM(U17,2)</f>
        <v>28</v>
      </c>
      <c r="U17" s="172">
        <f>AA16+1</f>
        <v>45481</v>
      </c>
      <c r="V17" s="172">
        <f t="shared" si="44"/>
        <v>45482</v>
      </c>
      <c r="W17" s="172">
        <f t="shared" ref="W17:AA17" si="53">V17+1</f>
        <v>45483</v>
      </c>
      <c r="X17" s="172">
        <f t="shared" si="53"/>
        <v>45484</v>
      </c>
      <c r="Y17" s="172">
        <f t="shared" si="53"/>
        <v>45485</v>
      </c>
      <c r="Z17" s="173">
        <f t="shared" si="53"/>
        <v>45486</v>
      </c>
      <c r="AA17" s="174">
        <f t="shared" si="53"/>
        <v>45487</v>
      </c>
      <c r="AB17" s="77"/>
      <c r="AC17" s="156">
        <f t="shared" ref="AC17:AC20" si="54">WEEKNUM(AD17,2)</f>
        <v>32</v>
      </c>
      <c r="AD17" s="172">
        <f>AJ16+1</f>
        <v>45509</v>
      </c>
      <c r="AE17" s="172">
        <f t="shared" si="46"/>
        <v>45510</v>
      </c>
      <c r="AF17" s="172">
        <f t="shared" ref="AF17:AJ17" si="55">AE17+1</f>
        <v>45511</v>
      </c>
      <c r="AG17" s="172">
        <f t="shared" si="55"/>
        <v>45512</v>
      </c>
      <c r="AH17" s="172">
        <f t="shared" si="55"/>
        <v>45513</v>
      </c>
      <c r="AI17" s="173">
        <f t="shared" si="55"/>
        <v>45514</v>
      </c>
      <c r="AJ17" s="174">
        <f t="shared" si="55"/>
        <v>45515</v>
      </c>
    </row>
    <row r="18" spans="1:36" ht="18" customHeight="1" x14ac:dyDescent="0.3">
      <c r="B18" s="144">
        <f t="shared" si="48"/>
        <v>20</v>
      </c>
      <c r="C18" s="172">
        <f>I17+1</f>
        <v>45425</v>
      </c>
      <c r="D18" s="172">
        <f t="shared" si="40"/>
        <v>45426</v>
      </c>
      <c r="E18" s="172">
        <f t="shared" ref="E18:I18" si="56">D18+1</f>
        <v>45427</v>
      </c>
      <c r="F18" s="172">
        <f t="shared" si="56"/>
        <v>45428</v>
      </c>
      <c r="G18" s="172">
        <f t="shared" si="56"/>
        <v>45429</v>
      </c>
      <c r="H18" s="173">
        <f t="shared" si="56"/>
        <v>45430</v>
      </c>
      <c r="I18" s="174">
        <f t="shared" si="56"/>
        <v>45431</v>
      </c>
      <c r="J18" s="77"/>
      <c r="K18" s="148">
        <f t="shared" si="50"/>
        <v>24</v>
      </c>
      <c r="L18" s="172">
        <f>R17+1</f>
        <v>45453</v>
      </c>
      <c r="M18" s="172">
        <f t="shared" si="42"/>
        <v>45454</v>
      </c>
      <c r="N18" s="172">
        <f t="shared" ref="N18:R18" si="57">M18+1</f>
        <v>45455</v>
      </c>
      <c r="O18" s="172">
        <f t="shared" si="57"/>
        <v>45456</v>
      </c>
      <c r="P18" s="172">
        <f t="shared" si="57"/>
        <v>45457</v>
      </c>
      <c r="Q18" s="173">
        <f t="shared" si="57"/>
        <v>45458</v>
      </c>
      <c r="R18" s="174">
        <f t="shared" si="57"/>
        <v>45459</v>
      </c>
      <c r="S18" s="77"/>
      <c r="T18" s="152">
        <f t="shared" si="52"/>
        <v>29</v>
      </c>
      <c r="U18" s="172">
        <f>AA17+1</f>
        <v>45488</v>
      </c>
      <c r="V18" s="172">
        <f t="shared" si="44"/>
        <v>45489</v>
      </c>
      <c r="W18" s="172">
        <f t="shared" ref="W18:AA18" si="58">V18+1</f>
        <v>45490</v>
      </c>
      <c r="X18" s="172">
        <f t="shared" si="58"/>
        <v>45491</v>
      </c>
      <c r="Y18" s="172">
        <f t="shared" si="58"/>
        <v>45492</v>
      </c>
      <c r="Z18" s="173">
        <f t="shared" si="58"/>
        <v>45493</v>
      </c>
      <c r="AA18" s="174">
        <f t="shared" si="58"/>
        <v>45494</v>
      </c>
      <c r="AB18" s="77"/>
      <c r="AC18" s="156">
        <f t="shared" si="54"/>
        <v>33</v>
      </c>
      <c r="AD18" s="172">
        <f>AJ17+1</f>
        <v>45516</v>
      </c>
      <c r="AE18" s="172">
        <f t="shared" si="46"/>
        <v>45517</v>
      </c>
      <c r="AF18" s="172">
        <f t="shared" ref="AF18:AJ18" si="59">AE18+1</f>
        <v>45518</v>
      </c>
      <c r="AG18" s="172">
        <f t="shared" si="59"/>
        <v>45519</v>
      </c>
      <c r="AH18" s="172">
        <f t="shared" si="59"/>
        <v>45520</v>
      </c>
      <c r="AI18" s="173">
        <f t="shared" si="59"/>
        <v>45521</v>
      </c>
      <c r="AJ18" s="174">
        <f t="shared" si="59"/>
        <v>45522</v>
      </c>
    </row>
    <row r="19" spans="1:36" ht="18" customHeight="1" x14ac:dyDescent="0.3">
      <c r="B19" s="144">
        <f t="shared" si="48"/>
        <v>21</v>
      </c>
      <c r="C19" s="172">
        <f>I18+1</f>
        <v>45432</v>
      </c>
      <c r="D19" s="172">
        <f t="shared" si="40"/>
        <v>45433</v>
      </c>
      <c r="E19" s="172">
        <f t="shared" ref="E19:I19" si="60">D19+1</f>
        <v>45434</v>
      </c>
      <c r="F19" s="172">
        <f t="shared" si="60"/>
        <v>45435</v>
      </c>
      <c r="G19" s="172">
        <f t="shared" si="60"/>
        <v>45436</v>
      </c>
      <c r="H19" s="173">
        <f t="shared" si="60"/>
        <v>45437</v>
      </c>
      <c r="I19" s="174">
        <f t="shared" si="60"/>
        <v>45438</v>
      </c>
      <c r="J19" s="77"/>
      <c r="K19" s="148">
        <f t="shared" si="50"/>
        <v>25</v>
      </c>
      <c r="L19" s="172">
        <f>R18+1</f>
        <v>45460</v>
      </c>
      <c r="M19" s="172">
        <f t="shared" si="42"/>
        <v>45461</v>
      </c>
      <c r="N19" s="172">
        <f t="shared" ref="N19:R19" si="61">M19+1</f>
        <v>45462</v>
      </c>
      <c r="O19" s="172">
        <f t="shared" si="61"/>
        <v>45463</v>
      </c>
      <c r="P19" s="172">
        <f t="shared" si="61"/>
        <v>45464</v>
      </c>
      <c r="Q19" s="173">
        <f t="shared" si="61"/>
        <v>45465</v>
      </c>
      <c r="R19" s="174">
        <f t="shared" si="61"/>
        <v>45466</v>
      </c>
      <c r="S19" s="77"/>
      <c r="T19" s="152">
        <f t="shared" si="52"/>
        <v>30</v>
      </c>
      <c r="U19" s="172">
        <f>AA18+1</f>
        <v>45495</v>
      </c>
      <c r="V19" s="172">
        <f t="shared" si="44"/>
        <v>45496</v>
      </c>
      <c r="W19" s="172">
        <f t="shared" ref="W19:AA19" si="62">V19+1</f>
        <v>45497</v>
      </c>
      <c r="X19" s="172">
        <f t="shared" si="62"/>
        <v>45498</v>
      </c>
      <c r="Y19" s="172">
        <f t="shared" si="62"/>
        <v>45499</v>
      </c>
      <c r="Z19" s="173">
        <f t="shared" si="62"/>
        <v>45500</v>
      </c>
      <c r="AA19" s="174">
        <f t="shared" si="62"/>
        <v>45501</v>
      </c>
      <c r="AB19" s="77"/>
      <c r="AC19" s="156">
        <f t="shared" si="54"/>
        <v>34</v>
      </c>
      <c r="AD19" s="172">
        <f>AJ18+1</f>
        <v>45523</v>
      </c>
      <c r="AE19" s="172">
        <f t="shared" si="46"/>
        <v>45524</v>
      </c>
      <c r="AF19" s="172">
        <f t="shared" ref="AF19:AJ19" si="63">AE19+1</f>
        <v>45525</v>
      </c>
      <c r="AG19" s="172">
        <f t="shared" si="63"/>
        <v>45526</v>
      </c>
      <c r="AH19" s="172">
        <f t="shared" si="63"/>
        <v>45527</v>
      </c>
      <c r="AI19" s="173">
        <f t="shared" si="63"/>
        <v>45528</v>
      </c>
      <c r="AJ19" s="174">
        <f t="shared" si="63"/>
        <v>45529</v>
      </c>
    </row>
    <row r="20" spans="1:36" ht="18" customHeight="1" thickBot="1" x14ac:dyDescent="0.35">
      <c r="B20" s="145">
        <f t="shared" si="48"/>
        <v>22</v>
      </c>
      <c r="C20" s="175">
        <f>I19+1</f>
        <v>45439</v>
      </c>
      <c r="D20" s="175">
        <f t="shared" si="40"/>
        <v>45440</v>
      </c>
      <c r="E20" s="175">
        <f t="shared" ref="E20:I20" si="64">D20+1</f>
        <v>45441</v>
      </c>
      <c r="F20" s="175">
        <f t="shared" si="64"/>
        <v>45442</v>
      </c>
      <c r="G20" s="175">
        <f t="shared" si="64"/>
        <v>45443</v>
      </c>
      <c r="H20" s="176">
        <f t="shared" si="64"/>
        <v>45444</v>
      </c>
      <c r="I20" s="177">
        <f t="shared" si="64"/>
        <v>45445</v>
      </c>
      <c r="J20" s="77"/>
      <c r="K20" s="149">
        <f t="shared" si="50"/>
        <v>26</v>
      </c>
      <c r="L20" s="175">
        <f>R19+1</f>
        <v>45467</v>
      </c>
      <c r="M20" s="175">
        <f t="shared" si="42"/>
        <v>45468</v>
      </c>
      <c r="N20" s="175">
        <f t="shared" ref="N20:R20" si="65">M20+1</f>
        <v>45469</v>
      </c>
      <c r="O20" s="175">
        <f t="shared" si="65"/>
        <v>45470</v>
      </c>
      <c r="P20" s="175">
        <f t="shared" si="65"/>
        <v>45471</v>
      </c>
      <c r="Q20" s="176">
        <f t="shared" si="65"/>
        <v>45472</v>
      </c>
      <c r="R20" s="177">
        <f t="shared" si="65"/>
        <v>45473</v>
      </c>
      <c r="S20" s="77"/>
      <c r="T20" s="153">
        <f t="shared" si="52"/>
        <v>31</v>
      </c>
      <c r="U20" s="175">
        <f>AA19+1</f>
        <v>45502</v>
      </c>
      <c r="V20" s="175">
        <f t="shared" si="44"/>
        <v>45503</v>
      </c>
      <c r="W20" s="175">
        <f t="shared" ref="W20:AA20" si="66">V20+1</f>
        <v>45504</v>
      </c>
      <c r="X20" s="175">
        <f t="shared" si="66"/>
        <v>45505</v>
      </c>
      <c r="Y20" s="175">
        <f t="shared" si="66"/>
        <v>45506</v>
      </c>
      <c r="Z20" s="176">
        <f t="shared" si="66"/>
        <v>45507</v>
      </c>
      <c r="AA20" s="177">
        <f t="shared" si="66"/>
        <v>45508</v>
      </c>
      <c r="AB20" s="77"/>
      <c r="AC20" s="157">
        <f t="shared" si="54"/>
        <v>35</v>
      </c>
      <c r="AD20" s="175">
        <f>AJ19+1</f>
        <v>45530</v>
      </c>
      <c r="AE20" s="175">
        <f t="shared" si="46"/>
        <v>45531</v>
      </c>
      <c r="AF20" s="175">
        <f t="shared" ref="AF20:AJ20" si="67">AE20+1</f>
        <v>45532</v>
      </c>
      <c r="AG20" s="175">
        <f t="shared" si="67"/>
        <v>45533</v>
      </c>
      <c r="AH20" s="175">
        <f t="shared" si="67"/>
        <v>45534</v>
      </c>
      <c r="AI20" s="176">
        <f t="shared" si="67"/>
        <v>45535</v>
      </c>
      <c r="AJ20" s="177">
        <f t="shared" si="67"/>
        <v>45536</v>
      </c>
    </row>
    <row r="21" spans="1:36" hidden="1" x14ac:dyDescent="0.3">
      <c r="C21" s="81">
        <f>I20+1</f>
        <v>45446</v>
      </c>
      <c r="D21" s="81">
        <f t="shared" si="40"/>
        <v>45447</v>
      </c>
      <c r="E21" s="81">
        <f t="shared" ref="E21:I21" si="68">D21+1</f>
        <v>45448</v>
      </c>
      <c r="F21" s="81">
        <f t="shared" si="68"/>
        <v>45449</v>
      </c>
      <c r="G21" s="81">
        <f t="shared" si="68"/>
        <v>45450</v>
      </c>
      <c r="H21" s="82">
        <f t="shared" si="68"/>
        <v>45451</v>
      </c>
      <c r="I21" s="83">
        <f t="shared" si="68"/>
        <v>45452</v>
      </c>
      <c r="L21" s="81">
        <f>R20+1</f>
        <v>45474</v>
      </c>
      <c r="M21" s="81">
        <f t="shared" si="42"/>
        <v>45475</v>
      </c>
      <c r="N21" s="81">
        <f t="shared" ref="N21:R21" si="69">M21+1</f>
        <v>45476</v>
      </c>
      <c r="O21" s="81">
        <f t="shared" si="69"/>
        <v>45477</v>
      </c>
      <c r="P21" s="81">
        <f t="shared" si="69"/>
        <v>45478</v>
      </c>
      <c r="Q21" s="82">
        <f t="shared" si="69"/>
        <v>45479</v>
      </c>
      <c r="R21" s="83">
        <f t="shared" si="69"/>
        <v>45480</v>
      </c>
      <c r="U21" s="81">
        <f>AA20+1</f>
        <v>45509</v>
      </c>
      <c r="V21" s="81">
        <f t="shared" si="44"/>
        <v>45510</v>
      </c>
      <c r="W21" s="81">
        <f t="shared" ref="W21:AA21" si="70">V21+1</f>
        <v>45511</v>
      </c>
      <c r="X21" s="81">
        <f t="shared" si="70"/>
        <v>45512</v>
      </c>
      <c r="Y21" s="81">
        <f t="shared" si="70"/>
        <v>45513</v>
      </c>
      <c r="Z21" s="82">
        <f t="shared" si="70"/>
        <v>45514</v>
      </c>
      <c r="AA21" s="83">
        <f t="shared" si="70"/>
        <v>45515</v>
      </c>
      <c r="AD21" s="81">
        <f>AJ20+1</f>
        <v>45537</v>
      </c>
      <c r="AE21" s="81">
        <f t="shared" si="46"/>
        <v>45538</v>
      </c>
      <c r="AF21" s="81">
        <f t="shared" ref="AF21:AJ21" si="71">AE21+1</f>
        <v>45539</v>
      </c>
      <c r="AG21" s="81">
        <f t="shared" si="71"/>
        <v>45540</v>
      </c>
      <c r="AH21" s="81">
        <f t="shared" si="71"/>
        <v>45541</v>
      </c>
      <c r="AI21" s="82">
        <f t="shared" si="71"/>
        <v>45542</v>
      </c>
      <c r="AJ21" s="83">
        <f t="shared" si="71"/>
        <v>45543</v>
      </c>
    </row>
    <row r="22" spans="1:36" ht="20.100000000000001" customHeight="1" thickBot="1" x14ac:dyDescent="0.35"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</row>
    <row r="23" spans="1:36" s="1" customFormat="1" ht="12" hidden="1" x14ac:dyDescent="0.25">
      <c r="C23" s="76">
        <f>MATCH(B24,Tabelle2!$A$2:$A$13,0)</f>
        <v>9</v>
      </c>
      <c r="D23" s="76"/>
      <c r="E23" s="76">
        <f>DATE($A$1,C23,1)</f>
        <v>45536</v>
      </c>
      <c r="F23" s="76"/>
      <c r="G23" s="76">
        <f>WEEKDAY(E23,3)</f>
        <v>6</v>
      </c>
      <c r="H23" s="76"/>
      <c r="I23" s="76"/>
      <c r="J23" s="3"/>
      <c r="K23" s="3"/>
      <c r="L23" s="76">
        <f>MATCH(K24,Tabelle2!$A$2:$A$13,0)</f>
        <v>10</v>
      </c>
      <c r="M23" s="76"/>
      <c r="N23" s="76">
        <f>DATE($A$1,L23,1)</f>
        <v>45566</v>
      </c>
      <c r="O23" s="76"/>
      <c r="P23" s="76">
        <f>WEEKDAY(N23,3)</f>
        <v>1</v>
      </c>
      <c r="Q23" s="76"/>
      <c r="R23" s="76"/>
      <c r="S23" s="3"/>
      <c r="T23" s="3"/>
      <c r="U23" s="76">
        <f>MATCH(T24,Tabelle2!$A$2:$A$13,0)</f>
        <v>11</v>
      </c>
      <c r="V23" s="76"/>
      <c r="W23" s="76">
        <f>DATE($A$1,U23,1)</f>
        <v>45597</v>
      </c>
      <c r="X23" s="76"/>
      <c r="Y23" s="76">
        <f>WEEKDAY(W23,3)</f>
        <v>4</v>
      </c>
      <c r="Z23" s="76"/>
      <c r="AA23" s="76"/>
      <c r="AB23" s="3"/>
      <c r="AC23" s="3"/>
      <c r="AD23" s="76">
        <f>MATCH(AC24,Tabelle2!$A$2:$A$13,0)</f>
        <v>12</v>
      </c>
      <c r="AE23" s="76"/>
      <c r="AF23" s="76">
        <f>DATE($A$1,AD23,1)</f>
        <v>45627</v>
      </c>
      <c r="AG23" s="76"/>
      <c r="AH23" s="76">
        <f>WEEKDAY(AF23,3)</f>
        <v>6</v>
      </c>
      <c r="AI23" s="76"/>
      <c r="AJ23" s="76"/>
    </row>
    <row r="24" spans="1:36" ht="23.4" x14ac:dyDescent="0.3">
      <c r="B24" s="106" t="s">
        <v>8</v>
      </c>
      <c r="C24" s="98"/>
      <c r="D24" s="98"/>
      <c r="E24" s="98"/>
      <c r="F24" s="98"/>
      <c r="G24" s="98"/>
      <c r="H24" s="98"/>
      <c r="I24" s="99"/>
      <c r="J24" s="77"/>
      <c r="K24" s="117" t="s">
        <v>9</v>
      </c>
      <c r="L24" s="100"/>
      <c r="M24" s="100"/>
      <c r="N24" s="100"/>
      <c r="O24" s="100"/>
      <c r="P24" s="100"/>
      <c r="Q24" s="100"/>
      <c r="R24" s="101"/>
      <c r="S24" s="77"/>
      <c r="T24" s="124" t="s">
        <v>10</v>
      </c>
      <c r="U24" s="102"/>
      <c r="V24" s="102"/>
      <c r="W24" s="102"/>
      <c r="X24" s="102"/>
      <c r="Y24" s="102"/>
      <c r="Z24" s="102"/>
      <c r="AA24" s="103"/>
      <c r="AB24" s="77"/>
      <c r="AC24" s="123" t="s">
        <v>11</v>
      </c>
      <c r="AD24" s="104"/>
      <c r="AE24" s="104"/>
      <c r="AF24" s="104"/>
      <c r="AG24" s="104"/>
      <c r="AH24" s="104"/>
      <c r="AI24" s="104"/>
      <c r="AJ24" s="105"/>
    </row>
    <row r="25" spans="1:36" ht="18" customHeight="1" x14ac:dyDescent="0.3">
      <c r="A25" s="107"/>
      <c r="B25" s="158" t="s">
        <v>77</v>
      </c>
      <c r="C25" s="53">
        <f>C26</f>
        <v>45530</v>
      </c>
      <c r="D25" s="53">
        <f t="shared" ref="D25:I25" si="72">D26</f>
        <v>45531</v>
      </c>
      <c r="E25" s="53">
        <f t="shared" si="72"/>
        <v>45532</v>
      </c>
      <c r="F25" s="53">
        <f t="shared" si="72"/>
        <v>45533</v>
      </c>
      <c r="G25" s="53">
        <f t="shared" si="72"/>
        <v>45534</v>
      </c>
      <c r="H25" s="66">
        <f t="shared" si="72"/>
        <v>45535</v>
      </c>
      <c r="I25" s="159">
        <f t="shared" si="72"/>
        <v>45536</v>
      </c>
      <c r="J25" s="77"/>
      <c r="K25" s="162" t="s">
        <v>77</v>
      </c>
      <c r="L25" s="54">
        <f>L26</f>
        <v>45565</v>
      </c>
      <c r="M25" s="54">
        <f t="shared" ref="M25:R25" si="73">M26</f>
        <v>45566</v>
      </c>
      <c r="N25" s="54">
        <f t="shared" si="73"/>
        <v>45567</v>
      </c>
      <c r="O25" s="54">
        <f t="shared" si="73"/>
        <v>45568</v>
      </c>
      <c r="P25" s="54">
        <f t="shared" si="73"/>
        <v>45569</v>
      </c>
      <c r="Q25" s="67">
        <f t="shared" si="73"/>
        <v>45570</v>
      </c>
      <c r="R25" s="163">
        <f t="shared" si="73"/>
        <v>45571</v>
      </c>
      <c r="S25" s="77"/>
      <c r="T25" s="125" t="s">
        <v>77</v>
      </c>
      <c r="U25" s="55">
        <f>U26</f>
        <v>45593</v>
      </c>
      <c r="V25" s="55">
        <f t="shared" ref="V25:AA25" si="74">V26</f>
        <v>45594</v>
      </c>
      <c r="W25" s="55">
        <f t="shared" si="74"/>
        <v>45595</v>
      </c>
      <c r="X25" s="55">
        <f t="shared" si="74"/>
        <v>45596</v>
      </c>
      <c r="Y25" s="55">
        <f t="shared" si="74"/>
        <v>45597</v>
      </c>
      <c r="Z25" s="68">
        <f t="shared" si="74"/>
        <v>45598</v>
      </c>
      <c r="AA25" s="70">
        <f t="shared" si="74"/>
        <v>45599</v>
      </c>
      <c r="AB25" s="75"/>
      <c r="AC25" s="168" t="s">
        <v>77</v>
      </c>
      <c r="AD25" s="56">
        <f>AD26</f>
        <v>45621</v>
      </c>
      <c r="AE25" s="56">
        <f t="shared" ref="AE25:AJ25" si="75">AE26</f>
        <v>45622</v>
      </c>
      <c r="AF25" s="56">
        <f t="shared" si="75"/>
        <v>45623</v>
      </c>
      <c r="AG25" s="56">
        <f t="shared" si="75"/>
        <v>45624</v>
      </c>
      <c r="AH25" s="56">
        <f t="shared" si="75"/>
        <v>45625</v>
      </c>
      <c r="AI25" s="69">
        <f t="shared" si="75"/>
        <v>45626</v>
      </c>
      <c r="AJ25" s="169">
        <f t="shared" si="75"/>
        <v>45627</v>
      </c>
    </row>
    <row r="26" spans="1:36" ht="18" customHeight="1" x14ac:dyDescent="0.3">
      <c r="A26" s="108"/>
      <c r="B26" s="160">
        <f>WEEKNUM(C26,2)</f>
        <v>35</v>
      </c>
      <c r="C26" s="172">
        <f>E23-G23</f>
        <v>45530</v>
      </c>
      <c r="D26" s="172">
        <f t="shared" ref="D26:D31" si="76">C26+1</f>
        <v>45531</v>
      </c>
      <c r="E26" s="172">
        <f t="shared" ref="E26:I26" si="77">D26+1</f>
        <v>45532</v>
      </c>
      <c r="F26" s="172">
        <f t="shared" si="77"/>
        <v>45533</v>
      </c>
      <c r="G26" s="172">
        <f t="shared" si="77"/>
        <v>45534</v>
      </c>
      <c r="H26" s="173">
        <f t="shared" si="77"/>
        <v>45535</v>
      </c>
      <c r="I26" s="174">
        <f t="shared" si="77"/>
        <v>45536</v>
      </c>
      <c r="J26" s="77"/>
      <c r="K26" s="164">
        <f>WEEKNUM(L26,2)</f>
        <v>40</v>
      </c>
      <c r="L26" s="172">
        <f>N23-P23</f>
        <v>45565</v>
      </c>
      <c r="M26" s="172">
        <f t="shared" ref="M26:M30" si="78">L26+1</f>
        <v>45566</v>
      </c>
      <c r="N26" s="172">
        <f t="shared" ref="N26:R26" si="79">M26+1</f>
        <v>45567</v>
      </c>
      <c r="O26" s="172">
        <f t="shared" si="79"/>
        <v>45568</v>
      </c>
      <c r="P26" s="172">
        <f t="shared" si="79"/>
        <v>45569</v>
      </c>
      <c r="Q26" s="173">
        <f t="shared" si="79"/>
        <v>45570</v>
      </c>
      <c r="R26" s="174">
        <f t="shared" si="79"/>
        <v>45571</v>
      </c>
      <c r="S26" s="77"/>
      <c r="T26" s="118">
        <f>WEEKNUM(U26,2)</f>
        <v>44</v>
      </c>
      <c r="U26" s="172">
        <f>W23-Y23</f>
        <v>45593</v>
      </c>
      <c r="V26" s="172">
        <f t="shared" ref="V26:V30" si="80">U26+1</f>
        <v>45594</v>
      </c>
      <c r="W26" s="172">
        <f t="shared" ref="W26:AA26" si="81">V26+1</f>
        <v>45595</v>
      </c>
      <c r="X26" s="172">
        <f t="shared" si="81"/>
        <v>45596</v>
      </c>
      <c r="Y26" s="172">
        <f t="shared" si="81"/>
        <v>45597</v>
      </c>
      <c r="Z26" s="173">
        <f t="shared" si="81"/>
        <v>45598</v>
      </c>
      <c r="AA26" s="178">
        <f t="shared" si="81"/>
        <v>45599</v>
      </c>
      <c r="AB26" s="75"/>
      <c r="AC26" s="170">
        <f>WEEKNUM(AD26,2)</f>
        <v>48</v>
      </c>
      <c r="AD26" s="172">
        <f>AF23-AH23</f>
        <v>45621</v>
      </c>
      <c r="AE26" s="172">
        <f t="shared" ref="AE26:AE31" si="82">AD26+1</f>
        <v>45622</v>
      </c>
      <c r="AF26" s="172">
        <f t="shared" ref="AF26:AJ26" si="83">AE26+1</f>
        <v>45623</v>
      </c>
      <c r="AG26" s="172">
        <f t="shared" si="83"/>
        <v>45624</v>
      </c>
      <c r="AH26" s="172">
        <f t="shared" si="83"/>
        <v>45625</v>
      </c>
      <c r="AI26" s="173">
        <f t="shared" si="83"/>
        <v>45626</v>
      </c>
      <c r="AJ26" s="174">
        <f t="shared" si="83"/>
        <v>45627</v>
      </c>
    </row>
    <row r="27" spans="1:36" ht="18" customHeight="1" x14ac:dyDescent="0.3">
      <c r="A27" s="108"/>
      <c r="B27" s="160">
        <f t="shared" ref="B27:B31" si="84">WEEKNUM(C27,2)</f>
        <v>36</v>
      </c>
      <c r="C27" s="172">
        <f>I26+1</f>
        <v>45537</v>
      </c>
      <c r="D27" s="172">
        <f t="shared" si="76"/>
        <v>45538</v>
      </c>
      <c r="E27" s="172">
        <f t="shared" ref="E27:I27" si="85">D27+1</f>
        <v>45539</v>
      </c>
      <c r="F27" s="172">
        <f t="shared" si="85"/>
        <v>45540</v>
      </c>
      <c r="G27" s="172">
        <f t="shared" si="85"/>
        <v>45541</v>
      </c>
      <c r="H27" s="173">
        <f t="shared" si="85"/>
        <v>45542</v>
      </c>
      <c r="I27" s="174">
        <f t="shared" si="85"/>
        <v>45543</v>
      </c>
      <c r="J27" s="77"/>
      <c r="K27" s="164">
        <f t="shared" ref="K27:K30" si="86">WEEKNUM(L27,2)</f>
        <v>41</v>
      </c>
      <c r="L27" s="172">
        <f>R26+1</f>
        <v>45572</v>
      </c>
      <c r="M27" s="172">
        <f t="shared" si="78"/>
        <v>45573</v>
      </c>
      <c r="N27" s="172">
        <f t="shared" ref="N27:R27" si="87">M27+1</f>
        <v>45574</v>
      </c>
      <c r="O27" s="172">
        <f t="shared" si="87"/>
        <v>45575</v>
      </c>
      <c r="P27" s="172">
        <f t="shared" si="87"/>
        <v>45576</v>
      </c>
      <c r="Q27" s="173">
        <f t="shared" si="87"/>
        <v>45577</v>
      </c>
      <c r="R27" s="174">
        <f t="shared" si="87"/>
        <v>45578</v>
      </c>
      <c r="S27" s="77"/>
      <c r="T27" s="119">
        <f t="shared" ref="T27:T30" si="88">WEEKNUM(U27,2)</f>
        <v>45</v>
      </c>
      <c r="U27" s="172">
        <f>AA26+1</f>
        <v>45600</v>
      </c>
      <c r="V27" s="172">
        <f t="shared" si="80"/>
        <v>45601</v>
      </c>
      <c r="W27" s="172">
        <f t="shared" ref="W27:AA27" si="89">V27+1</f>
        <v>45602</v>
      </c>
      <c r="X27" s="172">
        <f t="shared" si="89"/>
        <v>45603</v>
      </c>
      <c r="Y27" s="172">
        <f t="shared" si="89"/>
        <v>45604</v>
      </c>
      <c r="Z27" s="173">
        <f t="shared" si="89"/>
        <v>45605</v>
      </c>
      <c r="AA27" s="178">
        <f t="shared" si="89"/>
        <v>45606</v>
      </c>
      <c r="AB27" s="75"/>
      <c r="AC27" s="170">
        <f t="shared" ref="AC27:AC30" si="90">WEEKNUM(AD27,2)</f>
        <v>49</v>
      </c>
      <c r="AD27" s="172">
        <f>AJ26+1</f>
        <v>45628</v>
      </c>
      <c r="AE27" s="172">
        <f t="shared" si="82"/>
        <v>45629</v>
      </c>
      <c r="AF27" s="172">
        <f t="shared" ref="AF27:AJ27" si="91">AE27+1</f>
        <v>45630</v>
      </c>
      <c r="AG27" s="172">
        <f t="shared" si="91"/>
        <v>45631</v>
      </c>
      <c r="AH27" s="172">
        <f t="shared" si="91"/>
        <v>45632</v>
      </c>
      <c r="AI27" s="173">
        <f t="shared" si="91"/>
        <v>45633</v>
      </c>
      <c r="AJ27" s="174">
        <f t="shared" si="91"/>
        <v>45634</v>
      </c>
    </row>
    <row r="28" spans="1:36" ht="18" customHeight="1" x14ac:dyDescent="0.3">
      <c r="A28" s="108"/>
      <c r="B28" s="160">
        <f t="shared" si="84"/>
        <v>37</v>
      </c>
      <c r="C28" s="172">
        <f>I27+1</f>
        <v>45544</v>
      </c>
      <c r="D28" s="172">
        <f t="shared" si="76"/>
        <v>45545</v>
      </c>
      <c r="E28" s="172">
        <f t="shared" ref="E28:I28" si="92">D28+1</f>
        <v>45546</v>
      </c>
      <c r="F28" s="172">
        <f t="shared" si="92"/>
        <v>45547</v>
      </c>
      <c r="G28" s="172">
        <f t="shared" si="92"/>
        <v>45548</v>
      </c>
      <c r="H28" s="173">
        <f t="shared" si="92"/>
        <v>45549</v>
      </c>
      <c r="I28" s="174">
        <f t="shared" si="92"/>
        <v>45550</v>
      </c>
      <c r="J28" s="77"/>
      <c r="K28" s="164">
        <f t="shared" si="86"/>
        <v>42</v>
      </c>
      <c r="L28" s="172">
        <f>R27+1</f>
        <v>45579</v>
      </c>
      <c r="M28" s="172">
        <f t="shared" si="78"/>
        <v>45580</v>
      </c>
      <c r="N28" s="172">
        <f t="shared" ref="N28:R28" si="93">M28+1</f>
        <v>45581</v>
      </c>
      <c r="O28" s="172">
        <f t="shared" si="93"/>
        <v>45582</v>
      </c>
      <c r="P28" s="172">
        <f t="shared" si="93"/>
        <v>45583</v>
      </c>
      <c r="Q28" s="173">
        <f t="shared" si="93"/>
        <v>45584</v>
      </c>
      <c r="R28" s="174">
        <f t="shared" si="93"/>
        <v>45585</v>
      </c>
      <c r="S28" s="77"/>
      <c r="T28" s="119">
        <f t="shared" si="88"/>
        <v>46</v>
      </c>
      <c r="U28" s="172">
        <f>AA27+1</f>
        <v>45607</v>
      </c>
      <c r="V28" s="172">
        <f t="shared" si="80"/>
        <v>45608</v>
      </c>
      <c r="W28" s="172">
        <f t="shared" ref="W28:AA28" si="94">V28+1</f>
        <v>45609</v>
      </c>
      <c r="X28" s="172">
        <f t="shared" si="94"/>
        <v>45610</v>
      </c>
      <c r="Y28" s="172">
        <f t="shared" si="94"/>
        <v>45611</v>
      </c>
      <c r="Z28" s="173">
        <f t="shared" si="94"/>
        <v>45612</v>
      </c>
      <c r="AA28" s="178">
        <f t="shared" si="94"/>
        <v>45613</v>
      </c>
      <c r="AB28" s="75"/>
      <c r="AC28" s="170">
        <f t="shared" si="90"/>
        <v>50</v>
      </c>
      <c r="AD28" s="172">
        <f>AJ27+1</f>
        <v>45635</v>
      </c>
      <c r="AE28" s="172">
        <f t="shared" si="82"/>
        <v>45636</v>
      </c>
      <c r="AF28" s="172">
        <f t="shared" ref="AF28:AJ28" si="95">AE28+1</f>
        <v>45637</v>
      </c>
      <c r="AG28" s="172">
        <f t="shared" si="95"/>
        <v>45638</v>
      </c>
      <c r="AH28" s="172">
        <f t="shared" si="95"/>
        <v>45639</v>
      </c>
      <c r="AI28" s="173">
        <f t="shared" si="95"/>
        <v>45640</v>
      </c>
      <c r="AJ28" s="174">
        <f t="shared" si="95"/>
        <v>45641</v>
      </c>
    </row>
    <row r="29" spans="1:36" ht="18" customHeight="1" x14ac:dyDescent="0.3">
      <c r="A29" s="108"/>
      <c r="B29" s="160">
        <f t="shared" si="84"/>
        <v>38</v>
      </c>
      <c r="C29" s="172">
        <f>I28+1</f>
        <v>45551</v>
      </c>
      <c r="D29" s="172">
        <f t="shared" si="76"/>
        <v>45552</v>
      </c>
      <c r="E29" s="172">
        <f t="shared" ref="E29:I29" si="96">D29+1</f>
        <v>45553</v>
      </c>
      <c r="F29" s="172">
        <f t="shared" si="96"/>
        <v>45554</v>
      </c>
      <c r="G29" s="172">
        <f t="shared" si="96"/>
        <v>45555</v>
      </c>
      <c r="H29" s="173">
        <f t="shared" si="96"/>
        <v>45556</v>
      </c>
      <c r="I29" s="174">
        <f t="shared" si="96"/>
        <v>45557</v>
      </c>
      <c r="J29" s="77"/>
      <c r="K29" s="164">
        <f t="shared" si="86"/>
        <v>43</v>
      </c>
      <c r="L29" s="172">
        <f>R28+1</f>
        <v>45586</v>
      </c>
      <c r="M29" s="172">
        <f t="shared" si="78"/>
        <v>45587</v>
      </c>
      <c r="N29" s="172">
        <f t="shared" ref="N29:R29" si="97">M29+1</f>
        <v>45588</v>
      </c>
      <c r="O29" s="172">
        <f t="shared" si="97"/>
        <v>45589</v>
      </c>
      <c r="P29" s="172">
        <f t="shared" si="97"/>
        <v>45590</v>
      </c>
      <c r="Q29" s="173">
        <f t="shared" si="97"/>
        <v>45591</v>
      </c>
      <c r="R29" s="174">
        <f t="shared" si="97"/>
        <v>45592</v>
      </c>
      <c r="S29" s="77"/>
      <c r="T29" s="119">
        <f t="shared" si="88"/>
        <v>47</v>
      </c>
      <c r="U29" s="172">
        <f>AA28+1</f>
        <v>45614</v>
      </c>
      <c r="V29" s="172">
        <f t="shared" si="80"/>
        <v>45615</v>
      </c>
      <c r="W29" s="172">
        <f t="shared" ref="W29:AA29" si="98">V29+1</f>
        <v>45616</v>
      </c>
      <c r="X29" s="172">
        <f t="shared" si="98"/>
        <v>45617</v>
      </c>
      <c r="Y29" s="172">
        <f t="shared" si="98"/>
        <v>45618</v>
      </c>
      <c r="Z29" s="173">
        <f t="shared" si="98"/>
        <v>45619</v>
      </c>
      <c r="AA29" s="178">
        <f t="shared" si="98"/>
        <v>45620</v>
      </c>
      <c r="AB29" s="75"/>
      <c r="AC29" s="170">
        <f t="shared" si="90"/>
        <v>51</v>
      </c>
      <c r="AD29" s="172">
        <f>AJ28+1</f>
        <v>45642</v>
      </c>
      <c r="AE29" s="172">
        <f t="shared" si="82"/>
        <v>45643</v>
      </c>
      <c r="AF29" s="172">
        <f t="shared" ref="AF29:AJ29" si="99">AE29+1</f>
        <v>45644</v>
      </c>
      <c r="AG29" s="172">
        <f t="shared" si="99"/>
        <v>45645</v>
      </c>
      <c r="AH29" s="172">
        <f t="shared" si="99"/>
        <v>45646</v>
      </c>
      <c r="AI29" s="173">
        <f t="shared" si="99"/>
        <v>45647</v>
      </c>
      <c r="AJ29" s="174">
        <f t="shared" si="99"/>
        <v>45648</v>
      </c>
    </row>
    <row r="30" spans="1:36" ht="18" customHeight="1" x14ac:dyDescent="0.3">
      <c r="A30" s="108"/>
      <c r="B30" s="160">
        <f t="shared" si="84"/>
        <v>39</v>
      </c>
      <c r="C30" s="172">
        <f>I29+1</f>
        <v>45558</v>
      </c>
      <c r="D30" s="172">
        <f t="shared" si="76"/>
        <v>45559</v>
      </c>
      <c r="E30" s="172">
        <f t="shared" ref="E30:I30" si="100">D30+1</f>
        <v>45560</v>
      </c>
      <c r="F30" s="172">
        <f t="shared" si="100"/>
        <v>45561</v>
      </c>
      <c r="G30" s="172">
        <f t="shared" si="100"/>
        <v>45562</v>
      </c>
      <c r="H30" s="173">
        <f t="shared" si="100"/>
        <v>45563</v>
      </c>
      <c r="I30" s="174">
        <f t="shared" si="100"/>
        <v>45564</v>
      </c>
      <c r="J30" s="77"/>
      <c r="K30" s="164">
        <f t="shared" si="86"/>
        <v>44</v>
      </c>
      <c r="L30" s="172">
        <f>R29+1</f>
        <v>45593</v>
      </c>
      <c r="M30" s="172">
        <f t="shared" si="78"/>
        <v>45594</v>
      </c>
      <c r="N30" s="172">
        <f t="shared" ref="N30:R30" si="101">M30+1</f>
        <v>45595</v>
      </c>
      <c r="O30" s="172">
        <f t="shared" si="101"/>
        <v>45596</v>
      </c>
      <c r="P30" s="172">
        <f t="shared" si="101"/>
        <v>45597</v>
      </c>
      <c r="Q30" s="173">
        <f t="shared" si="101"/>
        <v>45598</v>
      </c>
      <c r="R30" s="174">
        <f t="shared" si="101"/>
        <v>45599</v>
      </c>
      <c r="S30" s="77"/>
      <c r="T30" s="119">
        <f t="shared" si="88"/>
        <v>48</v>
      </c>
      <c r="U30" s="172">
        <f>AA29+1</f>
        <v>45621</v>
      </c>
      <c r="V30" s="172">
        <f t="shared" si="80"/>
        <v>45622</v>
      </c>
      <c r="W30" s="172">
        <f t="shared" ref="W30:AA30" si="102">V30+1</f>
        <v>45623</v>
      </c>
      <c r="X30" s="172">
        <f t="shared" si="102"/>
        <v>45624</v>
      </c>
      <c r="Y30" s="172">
        <f t="shared" si="102"/>
        <v>45625</v>
      </c>
      <c r="Z30" s="173">
        <f t="shared" si="102"/>
        <v>45626</v>
      </c>
      <c r="AA30" s="178">
        <f t="shared" si="102"/>
        <v>45627</v>
      </c>
      <c r="AB30" s="75"/>
      <c r="AC30" s="170">
        <f t="shared" si="90"/>
        <v>52</v>
      </c>
      <c r="AD30" s="172">
        <f>AJ29+1</f>
        <v>45649</v>
      </c>
      <c r="AE30" s="172">
        <f t="shared" si="82"/>
        <v>45650</v>
      </c>
      <c r="AF30" s="172">
        <f t="shared" ref="AF30:AJ30" si="103">AE30+1</f>
        <v>45651</v>
      </c>
      <c r="AG30" s="172">
        <f t="shared" si="103"/>
        <v>45652</v>
      </c>
      <c r="AH30" s="172">
        <f t="shared" si="103"/>
        <v>45653</v>
      </c>
      <c r="AI30" s="173">
        <f t="shared" si="103"/>
        <v>45654</v>
      </c>
      <c r="AJ30" s="174">
        <f t="shared" si="103"/>
        <v>45655</v>
      </c>
    </row>
    <row r="31" spans="1:36" ht="18" customHeight="1" thickBot="1" x14ac:dyDescent="0.35">
      <c r="A31" s="109"/>
      <c r="B31" s="161">
        <f t="shared" si="84"/>
        <v>40</v>
      </c>
      <c r="C31" s="175">
        <f>I30+1</f>
        <v>45565</v>
      </c>
      <c r="D31" s="175">
        <f t="shared" si="76"/>
        <v>45566</v>
      </c>
      <c r="E31" s="175">
        <f t="shared" ref="E31:I31" si="104">D31+1</f>
        <v>45567</v>
      </c>
      <c r="F31" s="175">
        <f t="shared" si="104"/>
        <v>45568</v>
      </c>
      <c r="G31" s="175">
        <f t="shared" si="104"/>
        <v>45569</v>
      </c>
      <c r="H31" s="176">
        <f t="shared" si="104"/>
        <v>45570</v>
      </c>
      <c r="I31" s="177">
        <f t="shared" si="104"/>
        <v>45571</v>
      </c>
      <c r="J31" s="77"/>
      <c r="K31" s="165"/>
      <c r="L31" s="166"/>
      <c r="M31" s="166"/>
      <c r="N31" s="166"/>
      <c r="O31" s="166"/>
      <c r="P31" s="166"/>
      <c r="Q31" s="166"/>
      <c r="R31" s="167"/>
      <c r="S31" s="77"/>
      <c r="T31" s="120"/>
      <c r="U31" s="121"/>
      <c r="V31" s="121"/>
      <c r="W31" s="121"/>
      <c r="X31" s="121"/>
      <c r="Y31" s="121"/>
      <c r="Z31" s="121"/>
      <c r="AA31" s="122"/>
      <c r="AB31" s="75"/>
      <c r="AC31" s="171">
        <f>WEEKNUM(AD31,2)</f>
        <v>53</v>
      </c>
      <c r="AD31" s="175">
        <f>AJ30+1</f>
        <v>45656</v>
      </c>
      <c r="AE31" s="175">
        <f t="shared" si="82"/>
        <v>45657</v>
      </c>
      <c r="AF31" s="175">
        <f t="shared" ref="AF31:AJ31" si="105">AE31+1</f>
        <v>45658</v>
      </c>
      <c r="AG31" s="175">
        <f t="shared" si="105"/>
        <v>45659</v>
      </c>
      <c r="AH31" s="175">
        <f t="shared" si="105"/>
        <v>45660</v>
      </c>
      <c r="AI31" s="176">
        <f t="shared" si="105"/>
        <v>45661</v>
      </c>
      <c r="AJ31" s="177">
        <f t="shared" si="105"/>
        <v>45662</v>
      </c>
    </row>
    <row r="32" spans="1:36" x14ac:dyDescent="0.3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</row>
    <row r="33" spans="13:38" x14ac:dyDescent="0.3"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L33" s="4"/>
    </row>
  </sheetData>
  <sheetProtection algorithmName="SHA-512" hashValue="BMtficXQMAh+XkKwVv9TWrhRUzNW2htnNFbRln/JSGSweqo7p/zVsb2vF9hwV3SPr4mQENCPIkXL9MoT5t6Ocw==" saltValue="w4szvgpevZRFHG+IvITWRw==" spinCount="100000" sheet="1" objects="1" scenarios="1" selectLockedCells="1"/>
  <mergeCells count="66">
    <mergeCell ref="T31:AA31"/>
    <mergeCell ref="K31:R31"/>
    <mergeCell ref="M33:AJ33"/>
    <mergeCell ref="B4:I4"/>
    <mergeCell ref="K4:R4"/>
    <mergeCell ref="T4:AA4"/>
    <mergeCell ref="AC4:AJ4"/>
    <mergeCell ref="B14:I14"/>
    <mergeCell ref="K14:R14"/>
    <mergeCell ref="T14:AA14"/>
    <mergeCell ref="AC14:AJ14"/>
    <mergeCell ref="B24:I24"/>
    <mergeCell ref="K24:R24"/>
    <mergeCell ref="T24:AA24"/>
    <mergeCell ref="AC24:AJ24"/>
    <mergeCell ref="B32:AJ32"/>
    <mergeCell ref="C1:R2"/>
    <mergeCell ref="U1:AJ2"/>
    <mergeCell ref="C12:AJ12"/>
    <mergeCell ref="C22:AJ22"/>
    <mergeCell ref="S1:S2"/>
    <mergeCell ref="AH13:AJ13"/>
    <mergeCell ref="U13:V13"/>
    <mergeCell ref="AB4:AB10"/>
    <mergeCell ref="J14:J20"/>
    <mergeCell ref="S14:S20"/>
    <mergeCell ref="AB14:AB20"/>
    <mergeCell ref="P13:R13"/>
    <mergeCell ref="S24:S31"/>
    <mergeCell ref="AB24:AB31"/>
    <mergeCell ref="AH23:AJ23"/>
    <mergeCell ref="U23:V23"/>
    <mergeCell ref="W23:X23"/>
    <mergeCell ref="Y23:AA23"/>
    <mergeCell ref="AD23:AE23"/>
    <mergeCell ref="AF23:AG23"/>
    <mergeCell ref="W13:X13"/>
    <mergeCell ref="Y13:AA13"/>
    <mergeCell ref="AD13:AE13"/>
    <mergeCell ref="AF13:AG13"/>
    <mergeCell ref="AH3:AJ3"/>
    <mergeCell ref="C13:D13"/>
    <mergeCell ref="C23:D23"/>
    <mergeCell ref="E23:F23"/>
    <mergeCell ref="G23:I23"/>
    <mergeCell ref="E13:F13"/>
    <mergeCell ref="G13:I13"/>
    <mergeCell ref="L13:M13"/>
    <mergeCell ref="N13:O13"/>
    <mergeCell ref="AF3:AG3"/>
    <mergeCell ref="C3:D3"/>
    <mergeCell ref="E3:F3"/>
    <mergeCell ref="L23:M23"/>
    <mergeCell ref="J24:J31"/>
    <mergeCell ref="N23:O23"/>
    <mergeCell ref="P23:R23"/>
    <mergeCell ref="Y3:AA3"/>
    <mergeCell ref="AD3:AE3"/>
    <mergeCell ref="G3:I3"/>
    <mergeCell ref="L3:M3"/>
    <mergeCell ref="N3:O3"/>
    <mergeCell ref="P3:R3"/>
    <mergeCell ref="S4:S10"/>
    <mergeCell ref="J4:J10"/>
    <mergeCell ref="U3:V3"/>
    <mergeCell ref="W3:X3"/>
  </mergeCells>
  <conditionalFormatting sqref="C6:I11">
    <cfRule type="expression" dxfId="14" priority="1">
      <formula>MONTH(C6)&lt;&gt;$C$3</formula>
    </cfRule>
  </conditionalFormatting>
  <conditionalFormatting sqref="C16:I21">
    <cfRule type="expression" dxfId="13" priority="18">
      <formula>MONTH(C16)&lt;&gt;$C$13</formula>
    </cfRule>
  </conditionalFormatting>
  <conditionalFormatting sqref="C26:I31">
    <cfRule type="expression" dxfId="12" priority="14">
      <formula>MONTH(C26)&lt;&gt;$C$23</formula>
    </cfRule>
  </conditionalFormatting>
  <conditionalFormatting sqref="L6:R11">
    <cfRule type="expression" dxfId="11" priority="2">
      <formula>MONTH(L6)&lt;&gt;$L$3</formula>
    </cfRule>
  </conditionalFormatting>
  <conditionalFormatting sqref="L16:R21">
    <cfRule type="expression" dxfId="10" priority="17">
      <formula>MONTH(L16)&lt;&gt;$L$13</formula>
    </cfRule>
  </conditionalFormatting>
  <conditionalFormatting sqref="L26:R30">
    <cfRule type="expression" dxfId="9" priority="13">
      <formula>MONTH(L26)&lt;&gt;$L$23</formula>
    </cfRule>
  </conditionalFormatting>
  <conditionalFormatting sqref="U6:AA11">
    <cfRule type="expression" dxfId="7" priority="20">
      <formula>MONTH(U6)&lt;&gt;$U$3</formula>
    </cfRule>
  </conditionalFormatting>
  <conditionalFormatting sqref="U16:AA21">
    <cfRule type="expression" dxfId="6" priority="16">
      <formula>MONTH(U16)&lt;&gt;$U$13</formula>
    </cfRule>
  </conditionalFormatting>
  <conditionalFormatting sqref="U26:AA30">
    <cfRule type="expression" dxfId="5" priority="12">
      <formula>MONTH(U26)&lt;&gt;$U$23</formula>
    </cfRule>
  </conditionalFormatting>
  <conditionalFormatting sqref="AD6:AJ11">
    <cfRule type="expression" dxfId="4" priority="19">
      <formula>MONTH(AD6)&lt;&gt;$AD$3</formula>
    </cfRule>
  </conditionalFormatting>
  <conditionalFormatting sqref="AD16:AJ21">
    <cfRule type="expression" dxfId="3" priority="15">
      <formula>MONTH(AD16)&lt;&gt;$AD$13</formula>
    </cfRule>
  </conditionalFormatting>
  <conditionalFormatting sqref="AD26:AJ31">
    <cfRule type="expression" dxfId="2" priority="3">
      <formula>MONTH(AD26)&lt;&gt;$AD$23</formula>
    </cfRule>
  </conditionalFormatting>
  <pageMargins left="0.26" right="0.17" top="0.36" bottom="0.24" header="0.3" footer="0.24"/>
  <pageSetup paperSize="9" orientation="landscape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" id="{2E2FD63A-7A20-456F-8760-A0FE584BA62A}">
            <xm:f>MATCH(C6,Feiertage!$B:$B,0)&gt;0</xm:f>
            <x14:dxf>
              <font>
                <b/>
                <i val="0"/>
                <color rgb="FFC00000"/>
              </font>
              <fill>
                <patternFill>
                  <bgColor rgb="FFFFDDDD"/>
                </patternFill>
              </fill>
            </x14:dxf>
          </x14:cfRule>
          <xm:sqref>U6:AA10 AD6:AJ10 C16:I20 L16:R20 U16:AA20 AD16:AJ20 C26:I31 L26:R30 U26:AA30 AD26:AJ31 L6:R10 C6:I10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2CB589E-7426-4D83-B944-3283D1325565}">
          <x14:formula1>
            <xm:f>Tabelle2!$A$2:$A$13</xm:f>
          </x14:formula1>
          <xm:sqref>B4 K4 T4 AC4 B14 K14 T14 AC14 B24 K24 T24 AC24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C2035-85A6-4881-AD05-E7DFC9006A13}">
  <sheetPr>
    <tabColor rgb="FFFFB7B7"/>
    <pageSetUpPr fitToPage="1"/>
  </sheetPr>
  <dimension ref="A1:T51"/>
  <sheetViews>
    <sheetView showGridLines="0" workbookViewId="0">
      <pane ySplit="1" topLeftCell="A32" activePane="bottomLeft" state="frozen"/>
      <selection activeCell="K22" sqref="K22"/>
      <selection pane="bottomLeft" activeCell="D31" sqref="D31"/>
    </sheetView>
  </sheetViews>
  <sheetFormatPr baseColWidth="10" defaultColWidth="11.44140625" defaultRowHeight="13.8" x14ac:dyDescent="0.25"/>
  <cols>
    <col min="1" max="1" width="14.44140625" style="42" customWidth="1"/>
    <col min="2" max="2" width="12.6640625" style="43" hidden="1" customWidth="1"/>
    <col min="3" max="3" width="6.88671875" style="43" customWidth="1"/>
    <col min="4" max="4" width="18.6640625" style="44" customWidth="1"/>
    <col min="5" max="5" width="43.33203125" style="45" bestFit="1" customWidth="1"/>
    <col min="6" max="6" width="14.33203125" style="45" customWidth="1"/>
    <col min="7" max="7" width="13" style="22" hidden="1" customWidth="1"/>
    <col min="8" max="8" width="3.33203125" style="22" customWidth="1"/>
    <col min="9" max="9" width="7.5546875" style="22" customWidth="1"/>
    <col min="10" max="10" width="11.44140625" style="22"/>
    <col min="11" max="11" width="4.33203125" style="22" customWidth="1"/>
    <col min="12" max="12" width="3.33203125" style="22" customWidth="1"/>
    <col min="13" max="13" width="11.44140625" style="22" hidden="1" customWidth="1"/>
    <col min="14" max="14" width="11.5546875" style="22" hidden="1" customWidth="1"/>
    <col min="15" max="16" width="16.88671875" style="22" hidden="1" customWidth="1"/>
    <col min="17" max="17" width="11.44140625" style="22" hidden="1" customWidth="1"/>
    <col min="18" max="18" width="7.5546875" style="22" customWidth="1"/>
    <col min="19" max="19" width="11.44140625" style="22"/>
    <col min="20" max="20" width="3.33203125" style="22" customWidth="1"/>
    <col min="21" max="16384" width="11.44140625" style="22"/>
  </cols>
  <sheetData>
    <row r="1" spans="1:20" s="11" customFormat="1" ht="50.4" customHeight="1" thickTop="1" thickBot="1" x14ac:dyDescent="0.3">
      <c r="A1" s="6" t="s">
        <v>12</v>
      </c>
      <c r="B1" s="7" t="s">
        <v>13</v>
      </c>
      <c r="C1" s="7" t="s">
        <v>14</v>
      </c>
      <c r="D1" s="8" t="s">
        <v>15</v>
      </c>
      <c r="E1" s="8" t="s">
        <v>16</v>
      </c>
      <c r="F1" s="9" t="s">
        <v>17</v>
      </c>
      <c r="G1" s="10" t="s">
        <v>18</v>
      </c>
      <c r="I1" s="12" t="s">
        <v>19</v>
      </c>
      <c r="J1" s="73" t="s">
        <v>20</v>
      </c>
      <c r="K1" s="73"/>
      <c r="N1" s="13">
        <v>2024</v>
      </c>
      <c r="O1" s="14">
        <f>DATE($N$1,3,28)+MOD(24-MOD($N$1,19)*10.63,29)-MOD(TRUNC($N$1*5/4)+MOD(24-MOD($N$1,19)*10.63,29)+1,7)</f>
        <v>45382</v>
      </c>
      <c r="P1" s="14">
        <f>DATEVALUE("25.12."&amp;$N$1)</f>
        <v>45651</v>
      </c>
      <c r="R1" s="12" t="s">
        <v>21</v>
      </c>
      <c r="S1" s="74" t="s">
        <v>22</v>
      </c>
      <c r="T1" s="74"/>
    </row>
    <row r="2" spans="1:20" ht="20.100000000000001" customHeight="1" thickTop="1" x14ac:dyDescent="0.25">
      <c r="A2" s="15">
        <f>DATEVALUE("01.01."&amp;$N$1)</f>
        <v>45292</v>
      </c>
      <c r="B2" s="16">
        <f t="shared" ref="B2:B51" si="0">IF(D2="x",A2,"")</f>
        <v>45292</v>
      </c>
      <c r="C2" s="17">
        <f t="shared" ref="C2:C51" si="1">IF(D2="x",A2,"")</f>
        <v>45292</v>
      </c>
      <c r="D2" s="18" t="s">
        <v>23</v>
      </c>
      <c r="E2" s="19" t="s">
        <v>24</v>
      </c>
      <c r="F2" s="20" t="s">
        <v>25</v>
      </c>
      <c r="G2" s="21" t="s">
        <v>26</v>
      </c>
    </row>
    <row r="3" spans="1:20" ht="20.100000000000001" customHeight="1" x14ac:dyDescent="0.25">
      <c r="A3" s="23">
        <f>DATEVALUE("02.01."&amp;$N$1)</f>
        <v>45293</v>
      </c>
      <c r="B3" s="24" t="str">
        <f t="shared" si="0"/>
        <v/>
      </c>
      <c r="C3" s="25" t="str">
        <f t="shared" si="1"/>
        <v/>
      </c>
      <c r="D3" s="26"/>
      <c r="E3" s="27" t="s">
        <v>27</v>
      </c>
      <c r="F3" s="28" t="s">
        <v>28</v>
      </c>
      <c r="G3" s="29" t="s">
        <v>26</v>
      </c>
      <c r="I3" s="22" t="str">
        <f t="shared" ref="I3:I44" ca="1" si="2">IF(B3=MONTH(TODAY()),E3,"")</f>
        <v/>
      </c>
    </row>
    <row r="4" spans="1:20" ht="20.100000000000001" customHeight="1" x14ac:dyDescent="0.25">
      <c r="A4" s="23">
        <f>DATEVALUE("06.01."&amp;$N$1)</f>
        <v>45297</v>
      </c>
      <c r="B4" s="24" t="str">
        <f t="shared" si="0"/>
        <v/>
      </c>
      <c r="C4" s="25" t="str">
        <f t="shared" si="1"/>
        <v/>
      </c>
      <c r="D4" s="26"/>
      <c r="E4" s="27" t="s">
        <v>29</v>
      </c>
      <c r="F4" s="28" t="s">
        <v>25</v>
      </c>
      <c r="G4" s="29" t="s">
        <v>26</v>
      </c>
      <c r="I4" s="22" t="str">
        <f t="shared" ca="1" si="2"/>
        <v/>
      </c>
    </row>
    <row r="5" spans="1:20" ht="20.100000000000001" customHeight="1" x14ac:dyDescent="0.25">
      <c r="A5" s="23">
        <f>DATEVALUE("08.03."&amp;$N$1)</f>
        <v>45359</v>
      </c>
      <c r="B5" s="24" t="str">
        <f t="shared" si="0"/>
        <v/>
      </c>
      <c r="C5" s="25" t="str">
        <f t="shared" si="1"/>
        <v/>
      </c>
      <c r="D5" s="26"/>
      <c r="E5" s="27" t="s">
        <v>30</v>
      </c>
      <c r="F5" s="28" t="s">
        <v>31</v>
      </c>
      <c r="G5" s="29" t="s">
        <v>26</v>
      </c>
      <c r="I5" s="22" t="str">
        <f t="shared" ca="1" si="2"/>
        <v/>
      </c>
    </row>
    <row r="6" spans="1:20" ht="20.100000000000001" customHeight="1" x14ac:dyDescent="0.25">
      <c r="A6" s="23">
        <f>DATEVALUE("19.03."&amp;$N$1)</f>
        <v>45370</v>
      </c>
      <c r="B6" s="24" t="str">
        <f t="shared" si="0"/>
        <v/>
      </c>
      <c r="C6" s="25" t="str">
        <f t="shared" si="1"/>
        <v/>
      </c>
      <c r="D6" s="26"/>
      <c r="E6" s="27" t="s">
        <v>32</v>
      </c>
      <c r="F6" s="28" t="s">
        <v>28</v>
      </c>
      <c r="G6" s="29" t="s">
        <v>26</v>
      </c>
      <c r="I6" s="22" t="str">
        <f t="shared" ca="1" si="2"/>
        <v/>
      </c>
    </row>
    <row r="7" spans="1:20" ht="20.100000000000001" customHeight="1" x14ac:dyDescent="0.25">
      <c r="A7" s="23">
        <f>$O$1-2</f>
        <v>45380</v>
      </c>
      <c r="B7" s="24">
        <f t="shared" si="0"/>
        <v>45380</v>
      </c>
      <c r="C7" s="25">
        <f t="shared" si="1"/>
        <v>45380</v>
      </c>
      <c r="D7" s="26" t="s">
        <v>23</v>
      </c>
      <c r="E7" s="27" t="s">
        <v>33</v>
      </c>
      <c r="F7" s="28" t="s">
        <v>34</v>
      </c>
      <c r="G7" s="29" t="s">
        <v>26</v>
      </c>
      <c r="I7" s="22" t="str">
        <f t="shared" ca="1" si="2"/>
        <v/>
      </c>
    </row>
    <row r="8" spans="1:20" ht="20.100000000000001" customHeight="1" x14ac:dyDescent="0.25">
      <c r="A8" s="23">
        <f>DATE($N$1,3,28)+MOD(24-MOD($N$1,19)*10.63,29)-MOD(TRUNC($N$1*5/4)+MOD(24-MOD($N$1,19)*10.63,29)+1,7)</f>
        <v>45382</v>
      </c>
      <c r="B8" s="24" t="str">
        <f t="shared" si="0"/>
        <v/>
      </c>
      <c r="C8" s="25" t="str">
        <f t="shared" si="1"/>
        <v/>
      </c>
      <c r="D8" s="26"/>
      <c r="E8" s="27" t="s">
        <v>35</v>
      </c>
      <c r="F8" s="28" t="s">
        <v>25</v>
      </c>
      <c r="G8" s="29" t="s">
        <v>26</v>
      </c>
      <c r="I8" s="22" t="str">
        <f t="shared" ca="1" si="2"/>
        <v/>
      </c>
    </row>
    <row r="9" spans="1:20" ht="20.100000000000001" customHeight="1" x14ac:dyDescent="0.25">
      <c r="A9" s="23">
        <f>$O$1+1</f>
        <v>45383</v>
      </c>
      <c r="B9" s="24">
        <f t="shared" si="0"/>
        <v>45383</v>
      </c>
      <c r="C9" s="25">
        <f t="shared" si="1"/>
        <v>45383</v>
      </c>
      <c r="D9" s="26" t="s">
        <v>23</v>
      </c>
      <c r="E9" s="27" t="s">
        <v>36</v>
      </c>
      <c r="F9" s="28" t="s">
        <v>37</v>
      </c>
      <c r="G9" s="29" t="s">
        <v>26</v>
      </c>
      <c r="I9" s="22" t="str">
        <f t="shared" ca="1" si="2"/>
        <v/>
      </c>
    </row>
    <row r="10" spans="1:20" ht="20.100000000000001" customHeight="1" x14ac:dyDescent="0.25">
      <c r="A10" s="23">
        <f>TRUNC(((4&amp;-$N$1)+1)/7)*7+5+(DAY($O$1-3)&lt;8)*7</f>
        <v>45386</v>
      </c>
      <c r="B10" s="24" t="str">
        <f t="shared" si="0"/>
        <v/>
      </c>
      <c r="C10" s="25" t="str">
        <f t="shared" si="1"/>
        <v/>
      </c>
      <c r="D10" s="26"/>
      <c r="E10" s="27" t="s">
        <v>38</v>
      </c>
      <c r="F10" s="28" t="s">
        <v>28</v>
      </c>
      <c r="G10" s="29" t="s">
        <v>26</v>
      </c>
      <c r="I10" s="22" t="str">
        <f t="shared" ca="1" si="2"/>
        <v/>
      </c>
    </row>
    <row r="11" spans="1:20" ht="20.100000000000001" customHeight="1" x14ac:dyDescent="0.25">
      <c r="A11" s="23">
        <f>DATE($N$1,4,17)+1-WEEKDAY(DATE($N$1,4,17),2)</f>
        <v>45397</v>
      </c>
      <c r="B11" s="24" t="str">
        <f t="shared" si="0"/>
        <v/>
      </c>
      <c r="C11" s="25" t="str">
        <f t="shared" si="1"/>
        <v/>
      </c>
      <c r="D11" s="26"/>
      <c r="E11" s="27" t="s">
        <v>39</v>
      </c>
      <c r="F11" s="28" t="s">
        <v>28</v>
      </c>
      <c r="G11" s="29" t="s">
        <v>26</v>
      </c>
      <c r="I11" s="22" t="str">
        <f t="shared" ca="1" si="2"/>
        <v/>
      </c>
    </row>
    <row r="12" spans="1:20" ht="20.100000000000001" customHeight="1" x14ac:dyDescent="0.25">
      <c r="A12" s="23">
        <f>DATEVALUE("01.05."&amp;$N$1)</f>
        <v>45413</v>
      </c>
      <c r="B12" s="24">
        <f t="shared" si="0"/>
        <v>45413</v>
      </c>
      <c r="C12" s="25">
        <f t="shared" si="1"/>
        <v>45413</v>
      </c>
      <c r="D12" s="26" t="s">
        <v>23</v>
      </c>
      <c r="E12" s="27" t="s">
        <v>40</v>
      </c>
      <c r="F12" s="28" t="s">
        <v>34</v>
      </c>
      <c r="G12" s="29" t="s">
        <v>26</v>
      </c>
      <c r="I12" s="22" t="str">
        <f t="shared" ca="1" si="2"/>
        <v/>
      </c>
    </row>
    <row r="13" spans="1:20" ht="20.100000000000001" customHeight="1" x14ac:dyDescent="0.25">
      <c r="A13" s="23">
        <f>DATEVALUE("01.05."&amp;$N$1)</f>
        <v>45413</v>
      </c>
      <c r="B13" s="24" t="str">
        <f t="shared" si="0"/>
        <v/>
      </c>
      <c r="C13" s="25" t="str">
        <f t="shared" si="1"/>
        <v/>
      </c>
      <c r="D13" s="26"/>
      <c r="E13" s="27" t="s">
        <v>41</v>
      </c>
      <c r="F13" s="28" t="s">
        <v>42</v>
      </c>
      <c r="G13" s="29" t="s">
        <v>26</v>
      </c>
      <c r="I13" s="22" t="str">
        <f t="shared" ca="1" si="2"/>
        <v/>
      </c>
    </row>
    <row r="14" spans="1:20" ht="20.100000000000001" customHeight="1" x14ac:dyDescent="0.25">
      <c r="A14" s="23">
        <f>$O$1+39</f>
        <v>45421</v>
      </c>
      <c r="B14" s="24">
        <f t="shared" si="0"/>
        <v>45421</v>
      </c>
      <c r="C14" s="25">
        <f t="shared" si="1"/>
        <v>45421</v>
      </c>
      <c r="D14" s="26" t="s">
        <v>23</v>
      </c>
      <c r="E14" s="27" t="s">
        <v>43</v>
      </c>
      <c r="F14" s="28" t="s">
        <v>25</v>
      </c>
      <c r="G14" s="29" t="s">
        <v>26</v>
      </c>
      <c r="I14" s="22" t="str">
        <f t="shared" ca="1" si="2"/>
        <v/>
      </c>
    </row>
    <row r="15" spans="1:20" ht="20.100000000000001" customHeight="1" x14ac:dyDescent="0.25">
      <c r="A15" s="23">
        <f>$O$1+49</f>
        <v>45431</v>
      </c>
      <c r="B15" s="24" t="str">
        <f t="shared" si="0"/>
        <v/>
      </c>
      <c r="C15" s="25" t="str">
        <f t="shared" si="1"/>
        <v/>
      </c>
      <c r="D15" s="26"/>
      <c r="E15" s="27" t="s">
        <v>44</v>
      </c>
      <c r="F15" s="28" t="s">
        <v>37</v>
      </c>
      <c r="G15" s="29" t="s">
        <v>26</v>
      </c>
      <c r="I15" s="22" t="str">
        <f t="shared" ca="1" si="2"/>
        <v/>
      </c>
    </row>
    <row r="16" spans="1:20" ht="20.100000000000001" customHeight="1" x14ac:dyDescent="0.25">
      <c r="A16" s="23">
        <f>$O$1+50</f>
        <v>45432</v>
      </c>
      <c r="B16" s="24">
        <f t="shared" si="0"/>
        <v>45432</v>
      </c>
      <c r="C16" s="25">
        <f t="shared" si="1"/>
        <v>45432</v>
      </c>
      <c r="D16" s="26" t="s">
        <v>23</v>
      </c>
      <c r="E16" s="27" t="s">
        <v>45</v>
      </c>
      <c r="F16" s="28" t="s">
        <v>25</v>
      </c>
      <c r="G16" s="29" t="s">
        <v>26</v>
      </c>
      <c r="I16" s="22" t="str">
        <f t="shared" ca="1" si="2"/>
        <v/>
      </c>
    </row>
    <row r="17" spans="1:9" ht="20.100000000000001" customHeight="1" x14ac:dyDescent="0.25">
      <c r="A17" s="23">
        <f>$O$1+60</f>
        <v>45442</v>
      </c>
      <c r="B17" s="24" t="str">
        <f t="shared" si="0"/>
        <v/>
      </c>
      <c r="C17" s="25" t="str">
        <f t="shared" si="1"/>
        <v/>
      </c>
      <c r="D17" s="26"/>
      <c r="E17" s="27" t="s">
        <v>46</v>
      </c>
      <c r="F17" s="28" t="s">
        <v>25</v>
      </c>
      <c r="G17" s="29" t="s">
        <v>26</v>
      </c>
      <c r="I17" s="22" t="str">
        <f t="shared" ca="1" si="2"/>
        <v/>
      </c>
    </row>
    <row r="18" spans="1:9" ht="20.100000000000001" customHeight="1" x14ac:dyDescent="0.25">
      <c r="A18" s="23">
        <f>DATEVALUE("29.06."&amp;$N$1)</f>
        <v>45472</v>
      </c>
      <c r="B18" s="24" t="str">
        <f t="shared" si="0"/>
        <v/>
      </c>
      <c r="C18" s="25" t="str">
        <f t="shared" si="1"/>
        <v/>
      </c>
      <c r="D18" s="26"/>
      <c r="E18" s="27" t="s">
        <v>47</v>
      </c>
      <c r="F18" s="28" t="s">
        <v>28</v>
      </c>
      <c r="G18" s="29" t="s">
        <v>26</v>
      </c>
      <c r="I18" s="22" t="str">
        <f t="shared" ca="1" si="2"/>
        <v/>
      </c>
    </row>
    <row r="19" spans="1:9" ht="20.100000000000001" customHeight="1" x14ac:dyDescent="0.25">
      <c r="A19" s="23">
        <f>DATEVALUE("01.08."&amp;$N$1)</f>
        <v>45505</v>
      </c>
      <c r="B19" s="24" t="str">
        <f t="shared" si="0"/>
        <v/>
      </c>
      <c r="C19" s="25" t="str">
        <f t="shared" si="1"/>
        <v/>
      </c>
      <c r="D19" s="26"/>
      <c r="E19" s="27" t="s">
        <v>48</v>
      </c>
      <c r="F19" s="28" t="s">
        <v>28</v>
      </c>
      <c r="G19" s="29" t="s">
        <v>26</v>
      </c>
      <c r="I19" s="22" t="str">
        <f t="shared" ca="1" si="2"/>
        <v/>
      </c>
    </row>
    <row r="20" spans="1:9" ht="20.100000000000001" customHeight="1" x14ac:dyDescent="0.25">
      <c r="A20" s="23">
        <f>DATEVALUE("08.08."&amp;$N$1)</f>
        <v>45512</v>
      </c>
      <c r="B20" s="24" t="str">
        <f t="shared" si="0"/>
        <v/>
      </c>
      <c r="C20" s="25" t="str">
        <f t="shared" si="1"/>
        <v/>
      </c>
      <c r="D20" s="26"/>
      <c r="E20" s="30" t="s">
        <v>49</v>
      </c>
      <c r="F20" s="28" t="s">
        <v>31</v>
      </c>
      <c r="G20" s="29" t="s">
        <v>26</v>
      </c>
      <c r="I20" s="22" t="str">
        <f t="shared" ca="1" si="2"/>
        <v/>
      </c>
    </row>
    <row r="21" spans="1:9" ht="20.100000000000001" customHeight="1" x14ac:dyDescent="0.25">
      <c r="A21" s="23">
        <f>DATEVALUE("15.08."&amp;$N$1)</f>
        <v>45519</v>
      </c>
      <c r="B21" s="24" t="str">
        <f t="shared" si="0"/>
        <v/>
      </c>
      <c r="C21" s="25" t="str">
        <f t="shared" si="1"/>
        <v/>
      </c>
      <c r="D21" s="26"/>
      <c r="E21" s="30" t="s">
        <v>50</v>
      </c>
      <c r="F21" s="28" t="s">
        <v>25</v>
      </c>
      <c r="G21" s="29" t="s">
        <v>26</v>
      </c>
      <c r="I21" s="22" t="str">
        <f t="shared" ca="1" si="2"/>
        <v/>
      </c>
    </row>
    <row r="22" spans="1:9" ht="20.100000000000001" customHeight="1" x14ac:dyDescent="0.25">
      <c r="A22" s="23">
        <f>DATE($N$1,9,1)+11-WEEKDAY(DATE($N$1,9,1),2)</f>
        <v>45540</v>
      </c>
      <c r="B22" s="24" t="str">
        <f t="shared" si="0"/>
        <v/>
      </c>
      <c r="C22" s="25" t="str">
        <f t="shared" si="1"/>
        <v/>
      </c>
      <c r="D22" s="26"/>
      <c r="E22" s="30" t="s">
        <v>51</v>
      </c>
      <c r="F22" s="28" t="s">
        <v>28</v>
      </c>
      <c r="G22" s="29" t="s">
        <v>26</v>
      </c>
      <c r="I22" s="22" t="str">
        <f t="shared" ca="1" si="2"/>
        <v/>
      </c>
    </row>
    <row r="23" spans="1:9" ht="20.100000000000001" customHeight="1" x14ac:dyDescent="0.25">
      <c r="A23" s="23">
        <f>DATE($N$1,9,1)+15-WEEKDAY(DATE($N$1,9,1),2)</f>
        <v>45544</v>
      </c>
      <c r="B23" s="24" t="str">
        <f t="shared" si="0"/>
        <v/>
      </c>
      <c r="C23" s="25" t="str">
        <f t="shared" si="1"/>
        <v/>
      </c>
      <c r="D23" s="26"/>
      <c r="E23" s="30" t="s">
        <v>52</v>
      </c>
      <c r="F23" s="28" t="s">
        <v>28</v>
      </c>
      <c r="G23" s="29" t="s">
        <v>26</v>
      </c>
      <c r="I23" s="22" t="str">
        <f t="shared" ca="1" si="2"/>
        <v/>
      </c>
    </row>
    <row r="24" spans="1:9" ht="20.100000000000001" customHeight="1" x14ac:dyDescent="0.25">
      <c r="A24" s="23">
        <f>DATE($N$1,9,1)+21-WEEKDAY(DATE($N$1,9,1),2)</f>
        <v>45550</v>
      </c>
      <c r="B24" s="24" t="str">
        <f t="shared" si="0"/>
        <v/>
      </c>
      <c r="C24" s="25" t="str">
        <f t="shared" si="1"/>
        <v/>
      </c>
      <c r="D24" s="26"/>
      <c r="E24" s="30" t="s">
        <v>53</v>
      </c>
      <c r="F24" s="28" t="s">
        <v>28</v>
      </c>
      <c r="G24" s="29" t="s">
        <v>26</v>
      </c>
      <c r="I24" s="22" t="str">
        <f t="shared" ca="1" si="2"/>
        <v/>
      </c>
    </row>
    <row r="25" spans="1:9" ht="20.100000000000001" customHeight="1" x14ac:dyDescent="0.25">
      <c r="A25" s="23">
        <f>DATEVALUE("20.09."&amp;$N$1)</f>
        <v>45555</v>
      </c>
      <c r="B25" s="24" t="str">
        <f t="shared" si="0"/>
        <v/>
      </c>
      <c r="C25" s="25" t="str">
        <f t="shared" si="1"/>
        <v/>
      </c>
      <c r="D25" s="26"/>
      <c r="E25" s="30" t="s">
        <v>54</v>
      </c>
      <c r="F25" s="28" t="s">
        <v>31</v>
      </c>
      <c r="G25" s="29" t="s">
        <v>26</v>
      </c>
      <c r="I25" s="22" t="str">
        <f t="shared" ca="1" si="2"/>
        <v/>
      </c>
    </row>
    <row r="26" spans="1:9" ht="20.100000000000001" customHeight="1" x14ac:dyDescent="0.25">
      <c r="A26" s="23">
        <f>DATEVALUE("22.09."&amp;$N$1)</f>
        <v>45557</v>
      </c>
      <c r="B26" s="24" t="str">
        <f t="shared" si="0"/>
        <v/>
      </c>
      <c r="C26" s="25" t="str">
        <f t="shared" si="1"/>
        <v/>
      </c>
      <c r="D26" s="26"/>
      <c r="E26" s="30" t="s">
        <v>55</v>
      </c>
      <c r="F26" s="28" t="s">
        <v>28</v>
      </c>
      <c r="G26" s="29" t="s">
        <v>26</v>
      </c>
      <c r="I26" s="22" t="str">
        <f t="shared" ca="1" si="2"/>
        <v/>
      </c>
    </row>
    <row r="27" spans="1:9" ht="20.100000000000001" customHeight="1" x14ac:dyDescent="0.25">
      <c r="A27" s="23">
        <f>DATEVALUE("25.09."&amp;$N$1)</f>
        <v>45560</v>
      </c>
      <c r="B27" s="24" t="str">
        <f t="shared" si="0"/>
        <v/>
      </c>
      <c r="C27" s="25" t="str">
        <f t="shared" si="1"/>
        <v/>
      </c>
      <c r="D27" s="26"/>
      <c r="E27" s="30" t="s">
        <v>56</v>
      </c>
      <c r="F27" s="28" t="s">
        <v>28</v>
      </c>
      <c r="G27" s="29" t="s">
        <v>26</v>
      </c>
      <c r="I27" s="22" t="str">
        <f t="shared" ca="1" si="2"/>
        <v/>
      </c>
    </row>
    <row r="28" spans="1:9" ht="20.100000000000001" customHeight="1" x14ac:dyDescent="0.25">
      <c r="A28" s="23">
        <f>DATEVALUE("02.10."&amp;$N$1)</f>
        <v>45567</v>
      </c>
      <c r="B28" s="24" t="str">
        <f t="shared" si="0"/>
        <v/>
      </c>
      <c r="C28" s="25" t="str">
        <f t="shared" si="1"/>
        <v/>
      </c>
      <c r="D28" s="26"/>
      <c r="E28" s="27" t="s">
        <v>57</v>
      </c>
      <c r="F28" s="28" t="s">
        <v>28</v>
      </c>
      <c r="G28" s="29" t="s">
        <v>26</v>
      </c>
      <c r="I28" s="22" t="str">
        <f t="shared" ca="1" si="2"/>
        <v/>
      </c>
    </row>
    <row r="29" spans="1:9" ht="20.100000000000001" customHeight="1" x14ac:dyDescent="0.25">
      <c r="A29" s="23">
        <f>DATEVALUE("03.10."&amp;$N$1)</f>
        <v>45568</v>
      </c>
      <c r="B29" s="24">
        <f t="shared" si="0"/>
        <v>45568</v>
      </c>
      <c r="C29" s="25">
        <f t="shared" si="1"/>
        <v>45568</v>
      </c>
      <c r="D29" s="26" t="s">
        <v>23</v>
      </c>
      <c r="E29" s="27" t="s">
        <v>58</v>
      </c>
      <c r="F29" s="28" t="s">
        <v>31</v>
      </c>
      <c r="G29" s="29" t="s">
        <v>26</v>
      </c>
      <c r="I29" s="22" t="str">
        <f t="shared" ca="1" si="2"/>
        <v/>
      </c>
    </row>
    <row r="30" spans="1:9" ht="20.100000000000001" customHeight="1" x14ac:dyDescent="0.25">
      <c r="A30" s="23">
        <f>DATEVALUE("26.10."&amp;$N$1)</f>
        <v>45591</v>
      </c>
      <c r="B30" s="24" t="str">
        <f t="shared" si="0"/>
        <v/>
      </c>
      <c r="C30" s="25" t="str">
        <f t="shared" si="1"/>
        <v/>
      </c>
      <c r="D30" s="26"/>
      <c r="E30" s="30" t="s">
        <v>59</v>
      </c>
      <c r="F30" s="31" t="s">
        <v>42</v>
      </c>
      <c r="G30" s="29" t="s">
        <v>26</v>
      </c>
      <c r="I30" s="22" t="str">
        <f t="shared" ca="1" si="2"/>
        <v/>
      </c>
    </row>
    <row r="31" spans="1:9" ht="20.100000000000001" customHeight="1" x14ac:dyDescent="0.25">
      <c r="A31" s="23">
        <f>DATEVALUE("31.10."&amp;$N$1)</f>
        <v>45596</v>
      </c>
      <c r="B31" s="24" t="str">
        <f t="shared" si="0"/>
        <v/>
      </c>
      <c r="C31" s="25" t="str">
        <f t="shared" si="1"/>
        <v/>
      </c>
      <c r="D31" s="26"/>
      <c r="E31" s="27" t="s">
        <v>60</v>
      </c>
      <c r="F31" s="28" t="s">
        <v>31</v>
      </c>
      <c r="G31" s="29" t="s">
        <v>26</v>
      </c>
      <c r="I31" s="22" t="str">
        <f t="shared" ca="1" si="2"/>
        <v/>
      </c>
    </row>
    <row r="32" spans="1:9" ht="20.100000000000001" customHeight="1" x14ac:dyDescent="0.25">
      <c r="A32" s="23">
        <f>DATEVALUE("01.11."&amp;$N$1)</f>
        <v>45597</v>
      </c>
      <c r="B32" s="24" t="str">
        <f t="shared" si="0"/>
        <v/>
      </c>
      <c r="C32" s="25" t="str">
        <f t="shared" si="1"/>
        <v/>
      </c>
      <c r="D32" s="26"/>
      <c r="E32" s="27" t="s">
        <v>61</v>
      </c>
      <c r="F32" s="28" t="s">
        <v>25</v>
      </c>
      <c r="G32" s="29" t="s">
        <v>26</v>
      </c>
      <c r="I32" s="22" t="str">
        <f t="shared" ca="1" si="2"/>
        <v/>
      </c>
    </row>
    <row r="33" spans="1:9" ht="20.100000000000001" customHeight="1" x14ac:dyDescent="0.25">
      <c r="A33" s="23">
        <f>DATE($N$1,12,25)-WEEKDAY(DATE($N$1,12,25),2)-32</f>
        <v>45616</v>
      </c>
      <c r="B33" s="24" t="str">
        <f t="shared" si="0"/>
        <v/>
      </c>
      <c r="C33" s="25" t="str">
        <f t="shared" si="1"/>
        <v/>
      </c>
      <c r="D33" s="26"/>
      <c r="E33" s="27" t="s">
        <v>62</v>
      </c>
      <c r="F33" s="28" t="s">
        <v>31</v>
      </c>
      <c r="G33" s="29" t="s">
        <v>26</v>
      </c>
      <c r="I33" s="22" t="str">
        <f t="shared" ca="1" si="2"/>
        <v/>
      </c>
    </row>
    <row r="34" spans="1:9" ht="20.100000000000001" customHeight="1" x14ac:dyDescent="0.25">
      <c r="A34" s="23">
        <f>DATEVALUE("08.12."&amp;$N$1)</f>
        <v>45634</v>
      </c>
      <c r="B34" s="24" t="str">
        <f t="shared" si="0"/>
        <v/>
      </c>
      <c r="C34" s="25" t="str">
        <f t="shared" si="1"/>
        <v/>
      </c>
      <c r="D34" s="26"/>
      <c r="E34" s="30" t="s">
        <v>63</v>
      </c>
      <c r="F34" s="31" t="s">
        <v>64</v>
      </c>
      <c r="G34" s="29" t="s">
        <v>26</v>
      </c>
      <c r="I34" s="22" t="str">
        <f t="shared" ca="1" si="2"/>
        <v/>
      </c>
    </row>
    <row r="35" spans="1:9" ht="20.100000000000001" customHeight="1" x14ac:dyDescent="0.25">
      <c r="A35" s="23">
        <f>DATEVALUE("25.12."&amp;$N$1)</f>
        <v>45651</v>
      </c>
      <c r="B35" s="24">
        <f t="shared" si="0"/>
        <v>45651</v>
      </c>
      <c r="C35" s="25">
        <f t="shared" si="1"/>
        <v>45651</v>
      </c>
      <c r="D35" s="26" t="s">
        <v>23</v>
      </c>
      <c r="E35" s="27" t="s">
        <v>65</v>
      </c>
      <c r="F35" s="28" t="s">
        <v>25</v>
      </c>
      <c r="G35" s="29" t="s">
        <v>26</v>
      </c>
      <c r="I35" s="22" t="str">
        <f t="shared" ca="1" si="2"/>
        <v/>
      </c>
    </row>
    <row r="36" spans="1:9" ht="20.100000000000001" customHeight="1" x14ac:dyDescent="0.25">
      <c r="A36" s="23">
        <f>DATEVALUE("26.12."&amp;$N$1)</f>
        <v>45652</v>
      </c>
      <c r="B36" s="24">
        <f t="shared" si="0"/>
        <v>45652</v>
      </c>
      <c r="C36" s="25">
        <f t="shared" si="1"/>
        <v>45652</v>
      </c>
      <c r="D36" s="26" t="s">
        <v>23</v>
      </c>
      <c r="E36" s="27" t="s">
        <v>66</v>
      </c>
      <c r="F36" s="28" t="s">
        <v>25</v>
      </c>
      <c r="G36" s="29" t="s">
        <v>26</v>
      </c>
      <c r="I36" s="22" t="str">
        <f t="shared" ca="1" si="2"/>
        <v/>
      </c>
    </row>
    <row r="37" spans="1:9" ht="20.100000000000001" customHeight="1" x14ac:dyDescent="0.25">
      <c r="A37" s="23">
        <f>$O$1-1</f>
        <v>45381</v>
      </c>
      <c r="B37" s="24" t="str">
        <f t="shared" si="0"/>
        <v/>
      </c>
      <c r="C37" s="25" t="str">
        <f t="shared" si="1"/>
        <v/>
      </c>
      <c r="D37" s="26"/>
      <c r="E37" s="27" t="s">
        <v>67</v>
      </c>
      <c r="F37" s="28" t="s">
        <v>31</v>
      </c>
      <c r="G37" s="29" t="s">
        <v>68</v>
      </c>
      <c r="I37" s="22" t="str">
        <f t="shared" ca="1" si="2"/>
        <v/>
      </c>
    </row>
    <row r="38" spans="1:9" ht="20.100000000000001" customHeight="1" x14ac:dyDescent="0.25">
      <c r="A38" s="23">
        <f>DATE($N$1,12,25)-WEEKDAY(DATE($N$1,12,25),2)-21</f>
        <v>45627</v>
      </c>
      <c r="B38" s="24" t="str">
        <f t="shared" si="0"/>
        <v/>
      </c>
      <c r="C38" s="25" t="str">
        <f t="shared" si="1"/>
        <v/>
      </c>
      <c r="D38" s="26"/>
      <c r="E38" s="27" t="s">
        <v>69</v>
      </c>
      <c r="F38" s="28" t="s">
        <v>25</v>
      </c>
      <c r="G38" s="29" t="s">
        <v>68</v>
      </c>
      <c r="I38" s="22" t="str">
        <f t="shared" ca="1" si="2"/>
        <v/>
      </c>
    </row>
    <row r="39" spans="1:9" ht="20.100000000000001" customHeight="1" x14ac:dyDescent="0.25">
      <c r="A39" s="23">
        <f>DATEVALUE("06.12."&amp;$N$1)</f>
        <v>45632</v>
      </c>
      <c r="B39" s="24" t="str">
        <f t="shared" si="0"/>
        <v/>
      </c>
      <c r="C39" s="25" t="str">
        <f t="shared" si="1"/>
        <v/>
      </c>
      <c r="D39" s="26"/>
      <c r="E39" s="27" t="s">
        <v>70</v>
      </c>
      <c r="F39" s="28" t="s">
        <v>25</v>
      </c>
      <c r="G39" s="29" t="s">
        <v>68</v>
      </c>
      <c r="I39" s="22" t="str">
        <f t="shared" ca="1" si="2"/>
        <v/>
      </c>
    </row>
    <row r="40" spans="1:9" ht="20.100000000000001" customHeight="1" x14ac:dyDescent="0.25">
      <c r="A40" s="23">
        <f>DATE($N$1,12,25)-WEEKDAY(DATE($N$1,12,25),2)-14</f>
        <v>45634</v>
      </c>
      <c r="B40" s="24" t="str">
        <f t="shared" si="0"/>
        <v/>
      </c>
      <c r="C40" s="25" t="str">
        <f t="shared" si="1"/>
        <v/>
      </c>
      <c r="D40" s="26"/>
      <c r="E40" s="27" t="s">
        <v>71</v>
      </c>
      <c r="F40" s="28" t="s">
        <v>25</v>
      </c>
      <c r="G40" s="29" t="s">
        <v>68</v>
      </c>
      <c r="I40" s="22" t="str">
        <f t="shared" ca="1" si="2"/>
        <v/>
      </c>
    </row>
    <row r="41" spans="1:9" ht="20.100000000000001" customHeight="1" x14ac:dyDescent="0.25">
      <c r="A41" s="23">
        <f>DATE($N$1,12,25)-WEEKDAY(DATE($N$1,12,25),2)-7</f>
        <v>45641</v>
      </c>
      <c r="B41" s="24" t="str">
        <f t="shared" si="0"/>
        <v/>
      </c>
      <c r="C41" s="25" t="str">
        <f t="shared" si="1"/>
        <v/>
      </c>
      <c r="D41" s="26"/>
      <c r="E41" s="27" t="s">
        <v>72</v>
      </c>
      <c r="F41" s="28" t="s">
        <v>25</v>
      </c>
      <c r="G41" s="29" t="s">
        <v>68</v>
      </c>
      <c r="I41" s="22" t="str">
        <f t="shared" ca="1" si="2"/>
        <v/>
      </c>
    </row>
    <row r="42" spans="1:9" ht="20.100000000000001" customHeight="1" x14ac:dyDescent="0.25">
      <c r="A42" s="23">
        <f>DATE($N$1,12,25)-WEEKDAY(DATE($N$1,12,25),2)</f>
        <v>45648</v>
      </c>
      <c r="B42" s="24" t="str">
        <f t="shared" si="0"/>
        <v/>
      </c>
      <c r="C42" s="25" t="str">
        <f t="shared" si="1"/>
        <v/>
      </c>
      <c r="D42" s="26"/>
      <c r="E42" s="27" t="s">
        <v>73</v>
      </c>
      <c r="F42" s="28" t="s">
        <v>25</v>
      </c>
      <c r="G42" s="29" t="s">
        <v>68</v>
      </c>
      <c r="I42" s="22" t="str">
        <f t="shared" ca="1" si="2"/>
        <v/>
      </c>
    </row>
    <row r="43" spans="1:9" ht="20.100000000000001" customHeight="1" x14ac:dyDescent="0.25">
      <c r="A43" s="23">
        <f>DATEVALUE("24.12."&amp;$N$1)</f>
        <v>45650</v>
      </c>
      <c r="B43" s="24" t="str">
        <f t="shared" si="0"/>
        <v/>
      </c>
      <c r="C43" s="25" t="str">
        <f t="shared" si="1"/>
        <v/>
      </c>
      <c r="D43" s="26"/>
      <c r="E43" s="27" t="s">
        <v>74</v>
      </c>
      <c r="F43" s="28" t="s">
        <v>25</v>
      </c>
      <c r="G43" s="29" t="s">
        <v>68</v>
      </c>
      <c r="I43" s="22" t="str">
        <f t="shared" ca="1" si="2"/>
        <v/>
      </c>
    </row>
    <row r="44" spans="1:9" ht="20.100000000000001" customHeight="1" x14ac:dyDescent="0.25">
      <c r="A44" s="23">
        <f>DATEVALUE("31.12."&amp;$N$1)</f>
        <v>45657</v>
      </c>
      <c r="B44" s="24" t="str">
        <f t="shared" si="0"/>
        <v/>
      </c>
      <c r="C44" s="25" t="str">
        <f t="shared" si="1"/>
        <v/>
      </c>
      <c r="D44" s="26"/>
      <c r="E44" s="27" t="s">
        <v>75</v>
      </c>
      <c r="F44" s="28" t="s">
        <v>25</v>
      </c>
      <c r="G44" s="29" t="s">
        <v>68</v>
      </c>
      <c r="I44" s="22" t="str">
        <f t="shared" ca="1" si="2"/>
        <v/>
      </c>
    </row>
    <row r="45" spans="1:9" ht="21" x14ac:dyDescent="0.25">
      <c r="A45" s="32"/>
      <c r="B45" s="33" t="str">
        <f t="shared" si="0"/>
        <v/>
      </c>
      <c r="C45" s="34" t="str">
        <f t="shared" si="1"/>
        <v/>
      </c>
      <c r="D45" s="26"/>
      <c r="E45" s="30"/>
      <c r="F45" s="31"/>
      <c r="G45" s="29"/>
    </row>
    <row r="46" spans="1:9" ht="21" x14ac:dyDescent="0.25">
      <c r="A46" s="32"/>
      <c r="B46" s="33" t="str">
        <f t="shared" si="0"/>
        <v/>
      </c>
      <c r="C46" s="34" t="str">
        <f t="shared" si="1"/>
        <v/>
      </c>
      <c r="D46" s="26"/>
      <c r="E46" s="30"/>
      <c r="F46" s="31"/>
      <c r="G46" s="29"/>
    </row>
    <row r="47" spans="1:9" ht="21" x14ac:dyDescent="0.25">
      <c r="A47" s="32"/>
      <c r="B47" s="33" t="str">
        <f t="shared" si="0"/>
        <v/>
      </c>
      <c r="C47" s="34" t="str">
        <f t="shared" si="1"/>
        <v/>
      </c>
      <c r="D47" s="26"/>
      <c r="E47" s="30"/>
      <c r="F47" s="31"/>
      <c r="G47" s="29"/>
    </row>
    <row r="48" spans="1:9" ht="21" x14ac:dyDescent="0.25">
      <c r="A48" s="32"/>
      <c r="B48" s="33" t="str">
        <f t="shared" si="0"/>
        <v/>
      </c>
      <c r="C48" s="34" t="str">
        <f t="shared" si="1"/>
        <v/>
      </c>
      <c r="D48" s="26"/>
      <c r="E48" s="30"/>
      <c r="F48" s="31"/>
      <c r="G48" s="29"/>
    </row>
    <row r="49" spans="1:7" ht="21" x14ac:dyDescent="0.25">
      <c r="A49" s="32"/>
      <c r="B49" s="33" t="str">
        <f t="shared" si="0"/>
        <v/>
      </c>
      <c r="C49" s="34" t="str">
        <f t="shared" si="1"/>
        <v/>
      </c>
      <c r="D49" s="26"/>
      <c r="E49" s="30"/>
      <c r="F49" s="31"/>
      <c r="G49" s="29"/>
    </row>
    <row r="50" spans="1:7" ht="21" x14ac:dyDescent="0.25">
      <c r="A50" s="32"/>
      <c r="B50" s="33" t="str">
        <f t="shared" si="0"/>
        <v/>
      </c>
      <c r="C50" s="34" t="str">
        <f t="shared" si="1"/>
        <v/>
      </c>
      <c r="D50" s="26"/>
      <c r="E50" s="30"/>
      <c r="F50" s="31"/>
      <c r="G50" s="29"/>
    </row>
    <row r="51" spans="1:7" ht="21" x14ac:dyDescent="0.25">
      <c r="A51" s="35"/>
      <c r="B51" s="36" t="str">
        <f t="shared" si="0"/>
        <v/>
      </c>
      <c r="C51" s="37" t="str">
        <f t="shared" si="1"/>
        <v/>
      </c>
      <c r="D51" s="38"/>
      <c r="E51" s="39"/>
      <c r="F51" s="40"/>
      <c r="G51" s="41"/>
    </row>
  </sheetData>
  <sheetProtection insertRows="0" selectLockedCells="1" autoFilter="0"/>
  <mergeCells count="2">
    <mergeCell ref="J1:K1"/>
    <mergeCell ref="S1:T1"/>
  </mergeCells>
  <conditionalFormatting sqref="A2:G51">
    <cfRule type="expression" dxfId="1" priority="1">
      <formula>AND(WEEKDAY($C2,2)&gt;5,A2&gt;0)</formula>
    </cfRule>
    <cfRule type="expression" dxfId="0" priority="2">
      <formula>IF($D2="x",$A2,"")</formula>
    </cfRule>
  </conditionalFormatting>
  <pageMargins left="0.42" right="0.13" top="0.39" bottom="0.27" header="0.31496062992125984" footer="0.31496062992125984"/>
  <pageSetup paperSize="9" scale="74" orientation="portrait" horizontalDpi="4294967293" verticalDpi="0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73316-4B60-4B6E-84A4-E70FB17A67CE}">
  <dimension ref="A2:A13"/>
  <sheetViews>
    <sheetView workbookViewId="0">
      <selection activeCell="D28" sqref="D28"/>
    </sheetView>
  </sheetViews>
  <sheetFormatPr baseColWidth="10" defaultRowHeight="14.4" x14ac:dyDescent="0.3"/>
  <sheetData>
    <row r="2" spans="1:1" x14ac:dyDescent="0.3">
      <c r="A2" t="s">
        <v>0</v>
      </c>
    </row>
    <row r="3" spans="1:1" x14ac:dyDescent="0.3">
      <c r="A3" t="s">
        <v>1</v>
      </c>
    </row>
    <row r="4" spans="1:1" x14ac:dyDescent="0.3">
      <c r="A4" t="s">
        <v>2</v>
      </c>
    </row>
    <row r="5" spans="1:1" x14ac:dyDescent="0.3">
      <c r="A5" t="s">
        <v>3</v>
      </c>
    </row>
    <row r="6" spans="1:1" x14ac:dyDescent="0.3">
      <c r="A6" t="s">
        <v>4</v>
      </c>
    </row>
    <row r="7" spans="1:1" x14ac:dyDescent="0.3">
      <c r="A7" t="s">
        <v>5</v>
      </c>
    </row>
    <row r="8" spans="1:1" x14ac:dyDescent="0.3">
      <c r="A8" t="s">
        <v>6</v>
      </c>
    </row>
    <row r="9" spans="1:1" x14ac:dyDescent="0.3">
      <c r="A9" t="s">
        <v>7</v>
      </c>
    </row>
    <row r="10" spans="1:1" x14ac:dyDescent="0.3">
      <c r="A10" t="s">
        <v>8</v>
      </c>
    </row>
    <row r="11" spans="1:1" x14ac:dyDescent="0.3">
      <c r="A11" t="s">
        <v>9</v>
      </c>
    </row>
    <row r="12" spans="1:1" x14ac:dyDescent="0.3">
      <c r="A12" t="s">
        <v>10</v>
      </c>
    </row>
    <row r="13" spans="1:1" x14ac:dyDescent="0.3">
      <c r="A13" t="s">
        <v>11</v>
      </c>
    </row>
  </sheetData>
  <phoneticPr fontId="2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KALENDER</vt:lpstr>
      <vt:lpstr>Feiertage</vt:lpstr>
      <vt:lpstr>Tabelle2</vt:lpstr>
      <vt:lpstr>Feiertage!Druckbereich</vt:lpstr>
    </vt:vector>
  </TitlesOfParts>
  <Company>Kiesel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Memic Sejla</dc:creator>
  <cp:lastModifiedBy>Sejla Memic</cp:lastModifiedBy>
  <cp:lastPrinted>2023-10-23T07:31:45Z</cp:lastPrinted>
  <dcterms:created xsi:type="dcterms:W3CDTF">2023-10-13T08:22:58Z</dcterms:created>
  <dcterms:modified xsi:type="dcterms:W3CDTF">2023-10-23T07:33:12Z</dcterms:modified>
</cp:coreProperties>
</file>