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Kalendervorlagen\Kalendervorlagen\NEU 2025\"/>
    </mc:Choice>
  </mc:AlternateContent>
  <xr:revisionPtr revIDLastSave="0" documentId="13_ncr:1_{EDCCBEFC-5C3D-4916-9923-978257106ADE}" xr6:coauthVersionLast="47" xr6:coauthVersionMax="47" xr10:uidLastSave="{00000000-0000-0000-0000-000000000000}"/>
  <workbookProtection workbookAlgorithmName="SHA-512" workbookHashValue="VVZ5EuYBWW6EhdrYifGIM2uQ+VzHcMTqBZTY95FtvPMY2kPx2eXGBgmIlsAvmZOZ/KAHIMAp7TWvUVelhdM7iA==" workbookSaltValue="Ci4qy7QrURGpgv1ZPukzWg==" workbookSpinCount="100000" lockStructure="1"/>
  <bookViews>
    <workbookView xWindow="-108" yWindow="-108" windowWidth="30936" windowHeight="16776" xr2:uid="{56D66CF7-5B1D-44C6-84A1-8BB8571CED7A}"/>
  </bookViews>
  <sheets>
    <sheet name="JAN" sheetId="3" r:id="rId1"/>
    <sheet name="FEB" sheetId="35" r:id="rId2"/>
    <sheet name="MRZ" sheetId="36" r:id="rId3"/>
    <sheet name="APR" sheetId="37" r:id="rId4"/>
    <sheet name="MAI" sheetId="38" r:id="rId5"/>
    <sheet name="JUN" sheetId="39" r:id="rId6"/>
    <sheet name="JUL" sheetId="40" r:id="rId7"/>
    <sheet name="AUG" sheetId="41" r:id="rId8"/>
    <sheet name="SEP" sheetId="42" r:id="rId9"/>
    <sheet name="OKT" sheetId="43" r:id="rId10"/>
    <sheet name="NOV" sheetId="44" r:id="rId11"/>
    <sheet name="DEZ" sheetId="45" r:id="rId12"/>
    <sheet name="Feiertage" sheetId="23" state="hidden" r:id="rId13"/>
  </sheets>
  <externalReferences>
    <externalReference r:id="rId14"/>
  </externalReferences>
  <definedNames>
    <definedName name="_xlnm._FilterDatabase" localSheetId="12" hidden="1">Feiertage!$I$3:$I$44</definedName>
    <definedName name="Abwesenheit">'[1]Abwesenheitsgründe &amp; Schichten'!$F$2:$F$19</definedName>
    <definedName name="Abwesenheiten">[1]!Tabelle6[#All]</definedName>
    <definedName name="_xlnm.Print_Area" localSheetId="3">APR!$A$1:$I$39</definedName>
    <definedName name="_xlnm.Print_Area" localSheetId="7">AUG!$A$1:$I$39</definedName>
    <definedName name="_xlnm.Print_Area" localSheetId="11">DEZ!$A$1:$I$41</definedName>
    <definedName name="_xlnm.Print_Area" localSheetId="1">FEB!$A$1:$I$39</definedName>
    <definedName name="_xlnm.Print_Area" localSheetId="12">Tabelle1[[#All],[Datum]:[Land]]</definedName>
    <definedName name="_xlnm.Print_Area" localSheetId="0">JAN!$A$1:$I$39</definedName>
    <definedName name="_xlnm.Print_Area" localSheetId="6">JUL!$A$1:$I$39</definedName>
    <definedName name="_xlnm.Print_Area" localSheetId="5">JUN!$A$1:$I$40</definedName>
    <definedName name="_xlnm.Print_Area" localSheetId="4">MAI!$A$1:$I$39</definedName>
    <definedName name="_xlnm.Print_Area" localSheetId="2">MRZ!$A$1:$I$40</definedName>
    <definedName name="_xlnm.Print_Area" localSheetId="10">NOV!$A$1:$I$39</definedName>
    <definedName name="_xlnm.Print_Area" localSheetId="9">OKT!$A$1:$I$39</definedName>
    <definedName name="_xlnm.Print_Area" localSheetId="8">SEP!$A$1:$I$40</definedName>
    <definedName name="Startdatum">[1]!Tabelle2[[#All],[Startdatum]]</definedName>
    <definedName name="UrlaubHalb">'[1]Abwesenheitsgründe &amp; Schichten'!$F$9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6" l="1"/>
  <c r="A25" i="45"/>
  <c r="B39" i="36"/>
  <c r="C39" i="36" s="1"/>
  <c r="A39" i="39"/>
  <c r="A32" i="39"/>
  <c r="B18" i="39"/>
  <c r="B39" i="39"/>
  <c r="C39" i="39" s="1"/>
  <c r="B32" i="39"/>
  <c r="B25" i="39"/>
  <c r="B33" i="39"/>
  <c r="B11" i="39"/>
  <c r="B30" i="39"/>
  <c r="B38" i="39"/>
  <c r="A11" i="23"/>
  <c r="C51" i="23"/>
  <c r="B51" i="23"/>
  <c r="C50" i="23"/>
  <c r="B50" i="23"/>
  <c r="C49" i="23"/>
  <c r="B49" i="23"/>
  <c r="C48" i="23"/>
  <c r="B48" i="23"/>
  <c r="C47" i="23"/>
  <c r="B47" i="23"/>
  <c r="C46" i="23"/>
  <c r="B46" i="23"/>
  <c r="C45" i="23"/>
  <c r="B45" i="23"/>
  <c r="C44" i="23"/>
  <c r="B44" i="23"/>
  <c r="I44" i="23" s="1"/>
  <c r="A44" i="23"/>
  <c r="C43" i="23"/>
  <c r="B43" i="23"/>
  <c r="I43" i="23" s="1"/>
  <c r="A43" i="23"/>
  <c r="I42" i="23"/>
  <c r="C42" i="23"/>
  <c r="B42" i="23"/>
  <c r="A42" i="23"/>
  <c r="C41" i="23"/>
  <c r="B41" i="23"/>
  <c r="I41" i="23" s="1"/>
  <c r="A41" i="23"/>
  <c r="C40" i="23"/>
  <c r="B40" i="23"/>
  <c r="I40" i="23" s="1"/>
  <c r="A40" i="23"/>
  <c r="I39" i="23"/>
  <c r="C39" i="23"/>
  <c r="B39" i="23"/>
  <c r="A39" i="23"/>
  <c r="C38" i="23"/>
  <c r="B38" i="23"/>
  <c r="I38" i="23" s="1"/>
  <c r="A38" i="23"/>
  <c r="C37" i="23"/>
  <c r="B37" i="23"/>
  <c r="I37" i="23" s="1"/>
  <c r="A36" i="23"/>
  <c r="B36" i="23" s="1"/>
  <c r="I36" i="23" s="1"/>
  <c r="A35" i="23"/>
  <c r="C35" i="23" s="1"/>
  <c r="C34" i="23"/>
  <c r="B34" i="23"/>
  <c r="I34" i="23" s="1"/>
  <c r="A34" i="23"/>
  <c r="C33" i="23"/>
  <c r="B33" i="23"/>
  <c r="I33" i="23" s="1"/>
  <c r="A33" i="23"/>
  <c r="C32" i="23"/>
  <c r="B32" i="23"/>
  <c r="I32" i="23" s="1"/>
  <c r="A32" i="23"/>
  <c r="A31" i="23"/>
  <c r="C31" i="23" s="1"/>
  <c r="A30" i="23"/>
  <c r="B30" i="23" s="1"/>
  <c r="I30" i="23" s="1"/>
  <c r="A29" i="23"/>
  <c r="C29" i="23" s="1"/>
  <c r="I28" i="23"/>
  <c r="C28" i="23"/>
  <c r="B28" i="23"/>
  <c r="A28" i="23"/>
  <c r="C27" i="23"/>
  <c r="B27" i="23"/>
  <c r="I27" i="23" s="1"/>
  <c r="A27" i="23"/>
  <c r="I26" i="23"/>
  <c r="C26" i="23"/>
  <c r="B26" i="23"/>
  <c r="A26" i="23"/>
  <c r="I25" i="23"/>
  <c r="C25" i="23"/>
  <c r="B25" i="23"/>
  <c r="A25" i="23"/>
  <c r="C24" i="23"/>
  <c r="B24" i="23"/>
  <c r="I24" i="23" s="1"/>
  <c r="A24" i="23"/>
  <c r="I23" i="23"/>
  <c r="C23" i="23"/>
  <c r="B23" i="23"/>
  <c r="A23" i="23"/>
  <c r="I22" i="23"/>
  <c r="C22" i="23"/>
  <c r="B22" i="23"/>
  <c r="A22" i="23"/>
  <c r="C21" i="23"/>
  <c r="B21" i="23"/>
  <c r="I21" i="23" s="1"/>
  <c r="A21" i="23"/>
  <c r="I20" i="23"/>
  <c r="C20" i="23"/>
  <c r="B20" i="23"/>
  <c r="A20" i="23"/>
  <c r="I19" i="23"/>
  <c r="C19" i="23"/>
  <c r="B19" i="23"/>
  <c r="A19" i="23"/>
  <c r="C18" i="23"/>
  <c r="B18" i="23"/>
  <c r="I18" i="23" s="1"/>
  <c r="A18" i="23"/>
  <c r="I17" i="23"/>
  <c r="C17" i="23"/>
  <c r="B17" i="23"/>
  <c r="I13" i="23"/>
  <c r="C13" i="23"/>
  <c r="B13" i="23"/>
  <c r="A13" i="23"/>
  <c r="A12" i="23"/>
  <c r="B12" i="23" s="1"/>
  <c r="I12" i="23" s="1"/>
  <c r="C11" i="23"/>
  <c r="B11" i="23"/>
  <c r="I11" i="23" s="1"/>
  <c r="I10" i="23"/>
  <c r="C10" i="23"/>
  <c r="B10" i="23"/>
  <c r="A8" i="23"/>
  <c r="B8" i="23" s="1"/>
  <c r="I8" i="23" s="1"/>
  <c r="C6" i="23"/>
  <c r="B6" i="23"/>
  <c r="I6" i="23" s="1"/>
  <c r="A6" i="23"/>
  <c r="I5" i="23"/>
  <c r="C5" i="23"/>
  <c r="B5" i="23"/>
  <c r="A5" i="23"/>
  <c r="A4" i="23"/>
  <c r="B4" i="23" s="1"/>
  <c r="I4" i="23" s="1"/>
  <c r="C3" i="23"/>
  <c r="B3" i="23"/>
  <c r="I3" i="23" s="1"/>
  <c r="A3" i="23"/>
  <c r="A2" i="23"/>
  <c r="C2" i="23" s="1"/>
  <c r="P1" i="23"/>
  <c r="O1" i="23"/>
  <c r="A37" i="23" s="1"/>
  <c r="A7" i="23" l="1"/>
  <c r="C7" i="23" s="1"/>
  <c r="A9" i="23"/>
  <c r="C9" i="23" s="1"/>
  <c r="A14" i="23"/>
  <c r="B14" i="23" s="1"/>
  <c r="I14" i="23" s="1"/>
  <c r="A15" i="23"/>
  <c r="C15" i="23" s="1"/>
  <c r="A10" i="23"/>
  <c r="A16" i="23"/>
  <c r="B16" i="23" s="1"/>
  <c r="I16" i="23" s="1"/>
  <c r="A17" i="23"/>
  <c r="B2" i="23"/>
  <c r="C4" i="23"/>
  <c r="C8" i="23"/>
  <c r="C12" i="23"/>
  <c r="C14" i="23"/>
  <c r="C16" i="23"/>
  <c r="C30" i="23"/>
  <c r="C36" i="23"/>
  <c r="B7" i="23"/>
  <c r="I7" i="23" s="1"/>
  <c r="B9" i="23"/>
  <c r="I9" i="23" s="1"/>
  <c r="B15" i="23"/>
  <c r="I15" i="23" s="1"/>
  <c r="B29" i="23"/>
  <c r="I29" i="23" s="1"/>
  <c r="B31" i="23"/>
  <c r="I31" i="23" s="1"/>
  <c r="B35" i="23"/>
  <c r="I35" i="23" s="1"/>
  <c r="B4" i="3"/>
  <c r="C4" i="3" s="1"/>
  <c r="B25" i="3"/>
  <c r="C25" i="3" s="1"/>
  <c r="B18" i="36"/>
  <c r="A18" i="36" s="1"/>
  <c r="B32" i="3"/>
  <c r="A32" i="3" s="1"/>
  <c r="B11" i="40"/>
  <c r="A11" i="40" s="1"/>
  <c r="B4" i="36"/>
  <c r="A4" i="36" s="1"/>
  <c r="B4" i="35"/>
  <c r="A4" i="35" s="1"/>
  <c r="B25" i="37"/>
  <c r="A25" i="37" s="1"/>
  <c r="B18" i="43"/>
  <c r="A18" i="43" s="1"/>
  <c r="B18" i="40"/>
  <c r="A18" i="40" s="1"/>
  <c r="B25" i="36"/>
  <c r="C25" i="36" s="1"/>
  <c r="B4" i="45"/>
  <c r="A4" i="45" s="1"/>
  <c r="B25" i="35"/>
  <c r="A25" i="35" s="1"/>
  <c r="C11" i="39"/>
  <c r="A11" i="3"/>
  <c r="B11" i="3"/>
  <c r="C11" i="3"/>
  <c r="A25" i="39"/>
  <c r="A18" i="3"/>
  <c r="B18" i="3"/>
  <c r="C18" i="3" s="1"/>
  <c r="B11" i="35"/>
  <c r="A11" i="35" s="1"/>
  <c r="B18" i="44"/>
  <c r="A18" i="44" s="1"/>
  <c r="B30" i="45"/>
  <c r="C30" i="45" s="1"/>
  <c r="B33" i="45"/>
  <c r="C33" i="45" s="1"/>
  <c r="B38" i="45"/>
  <c r="C38" i="45" s="1"/>
  <c r="B20" i="45"/>
  <c r="C20" i="45" s="1"/>
  <c r="B28" i="45"/>
  <c r="C28" i="45" s="1"/>
  <c r="B8" i="45"/>
  <c r="C8" i="45" s="1"/>
  <c r="B16" i="45"/>
  <c r="C16" i="45" s="1"/>
  <c r="B15" i="45"/>
  <c r="C15" i="45" s="1"/>
  <c r="B26" i="45"/>
  <c r="C26" i="45" s="1"/>
  <c r="B7" i="45"/>
  <c r="C7" i="45" s="1"/>
  <c r="B27" i="45"/>
  <c r="C27" i="45" s="1"/>
  <c r="R2" i="45"/>
  <c r="B18" i="45" s="1"/>
  <c r="B28" i="35"/>
  <c r="C28" i="35" s="1"/>
  <c r="B27" i="35"/>
  <c r="C27" i="35" s="1"/>
  <c r="B16" i="35"/>
  <c r="C16" i="35" s="1"/>
  <c r="B34" i="35"/>
  <c r="C34" i="35" s="1"/>
  <c r="B29" i="35"/>
  <c r="C29" i="35" s="1"/>
  <c r="B17" i="35"/>
  <c r="C17" i="35" s="1"/>
  <c r="B21" i="35"/>
  <c r="C21" i="35" s="1"/>
  <c r="B5" i="35"/>
  <c r="C5" i="35" s="1"/>
  <c r="G1" i="35"/>
  <c r="B35" i="35"/>
  <c r="C35" i="35" s="1"/>
  <c r="B10" i="35"/>
  <c r="C10" i="35" s="1"/>
  <c r="B24" i="35"/>
  <c r="C24" i="35" s="1"/>
  <c r="R2" i="35"/>
  <c r="B18" i="35" s="1"/>
  <c r="B26" i="35"/>
  <c r="C26" i="35" s="1"/>
  <c r="C19" i="36"/>
  <c r="B19" i="36"/>
  <c r="B9" i="36"/>
  <c r="C9" i="36" s="1"/>
  <c r="B30" i="36"/>
  <c r="C30" i="36" s="1"/>
  <c r="G1" i="36"/>
  <c r="B23" i="36"/>
  <c r="C23" i="36" s="1"/>
  <c r="B35" i="36"/>
  <c r="C35" i="36" s="1"/>
  <c r="B12" i="36"/>
  <c r="C12" i="36" s="1"/>
  <c r="B34" i="36"/>
  <c r="C34" i="36" s="1"/>
  <c r="C33" i="36"/>
  <c r="B33" i="36"/>
  <c r="C22" i="36"/>
  <c r="B22" i="36"/>
  <c r="B5" i="36"/>
  <c r="C5" i="36" s="1"/>
  <c r="B27" i="36"/>
  <c r="C27" i="36" s="1"/>
  <c r="B36" i="36"/>
  <c r="C36" i="36" s="1"/>
  <c r="B21" i="36"/>
  <c r="C21" i="36" s="1"/>
  <c r="B15" i="36"/>
  <c r="C15" i="36" s="1"/>
  <c r="B16" i="36"/>
  <c r="C16" i="36" s="1"/>
  <c r="B17" i="36"/>
  <c r="C17" i="36" s="1"/>
  <c r="B14" i="36"/>
  <c r="C14" i="36" s="1"/>
  <c r="B20" i="36"/>
  <c r="C20" i="36" s="1"/>
  <c r="B26" i="36"/>
  <c r="C26" i="36" s="1"/>
  <c r="B28" i="36"/>
  <c r="C28" i="36" s="1"/>
  <c r="B6" i="36"/>
  <c r="C6" i="36" s="1"/>
  <c r="C7" i="36"/>
  <c r="B7" i="36"/>
  <c r="B8" i="36"/>
  <c r="C8" i="36" s="1"/>
  <c r="B37" i="36"/>
  <c r="C37" i="36" s="1"/>
  <c r="B10" i="36"/>
  <c r="C10" i="36" s="1"/>
  <c r="R2" i="36"/>
  <c r="B32" i="36" s="1"/>
  <c r="B38" i="36"/>
  <c r="C38" i="36" s="1"/>
  <c r="C7" i="37"/>
  <c r="B7" i="37"/>
  <c r="B35" i="37"/>
  <c r="C35" i="37" s="1"/>
  <c r="B21" i="37"/>
  <c r="C21" i="37" s="1"/>
  <c r="C20" i="37"/>
  <c r="B20" i="37"/>
  <c r="B30" i="37"/>
  <c r="C30" i="37" s="1"/>
  <c r="C22" i="37"/>
  <c r="B22" i="37"/>
  <c r="B8" i="37"/>
  <c r="C8" i="37" s="1"/>
  <c r="B29" i="37"/>
  <c r="C29" i="37" s="1"/>
  <c r="B13" i="37"/>
  <c r="C13" i="37" s="1"/>
  <c r="B16" i="37"/>
  <c r="C16" i="37" s="1"/>
  <c r="B17" i="37"/>
  <c r="C17" i="37" s="1"/>
  <c r="B23" i="37"/>
  <c r="C23" i="37" s="1"/>
  <c r="B38" i="37"/>
  <c r="C38" i="37" s="1"/>
  <c r="C36" i="37"/>
  <c r="B36" i="37"/>
  <c r="B15" i="37"/>
  <c r="C15" i="37" s="1"/>
  <c r="B6" i="37"/>
  <c r="C6" i="37" s="1"/>
  <c r="B27" i="37"/>
  <c r="C27" i="37" s="1"/>
  <c r="I1" i="37"/>
  <c r="B28" i="37"/>
  <c r="C28" i="37" s="1"/>
  <c r="R2" i="37"/>
  <c r="G1" i="37" s="1"/>
  <c r="B36" i="38"/>
  <c r="C36" i="38" s="1"/>
  <c r="B15" i="38"/>
  <c r="C15" i="38" s="1"/>
  <c r="B10" i="38"/>
  <c r="C10" i="38" s="1"/>
  <c r="B28" i="38"/>
  <c r="C28" i="38" s="1"/>
  <c r="B24" i="38"/>
  <c r="C24" i="38" s="1"/>
  <c r="B30" i="38"/>
  <c r="C30" i="38" s="1"/>
  <c r="B22" i="38"/>
  <c r="C22" i="38" s="1"/>
  <c r="B33" i="38"/>
  <c r="C33" i="38" s="1"/>
  <c r="B34" i="38"/>
  <c r="C34" i="38" s="1"/>
  <c r="R2" i="38"/>
  <c r="B18" i="38" s="1"/>
  <c r="B21" i="39"/>
  <c r="C21" i="39" s="1"/>
  <c r="B23" i="39"/>
  <c r="C23" i="39" s="1"/>
  <c r="B10" i="39"/>
  <c r="C10" i="39" s="1"/>
  <c r="B24" i="39"/>
  <c r="C24" i="39" s="1"/>
  <c r="B37" i="39"/>
  <c r="C37" i="39" s="1"/>
  <c r="B22" i="39"/>
  <c r="C22" i="39" s="1"/>
  <c r="C15" i="39"/>
  <c r="B15" i="39"/>
  <c r="B26" i="39"/>
  <c r="C26" i="39" s="1"/>
  <c r="C9" i="39"/>
  <c r="B9" i="39"/>
  <c r="B12" i="39"/>
  <c r="C12" i="39" s="1"/>
  <c r="C35" i="39"/>
  <c r="B35" i="39"/>
  <c r="B6" i="39"/>
  <c r="C6" i="39" s="1"/>
  <c r="R2" i="39"/>
  <c r="C30" i="39"/>
  <c r="C10" i="40"/>
  <c r="B10" i="40"/>
  <c r="B22" i="40"/>
  <c r="C22" i="40" s="1"/>
  <c r="G1" i="40"/>
  <c r="C24" i="40"/>
  <c r="B24" i="40"/>
  <c r="C20" i="40"/>
  <c r="B20" i="40"/>
  <c r="B13" i="40"/>
  <c r="C13" i="40" s="1"/>
  <c r="C9" i="40"/>
  <c r="B9" i="40"/>
  <c r="B36" i="40"/>
  <c r="C36" i="40" s="1"/>
  <c r="B12" i="40"/>
  <c r="C12" i="40" s="1"/>
  <c r="C8" i="40"/>
  <c r="B8" i="40"/>
  <c r="I1" i="40"/>
  <c r="C35" i="40"/>
  <c r="B35" i="40"/>
  <c r="B28" i="40"/>
  <c r="C28" i="40" s="1"/>
  <c r="B23" i="40"/>
  <c r="C23" i="40" s="1"/>
  <c r="B26" i="40"/>
  <c r="C26" i="40" s="1"/>
  <c r="C34" i="40"/>
  <c r="B34" i="40"/>
  <c r="B30" i="40"/>
  <c r="C30" i="40" s="1"/>
  <c r="B31" i="40"/>
  <c r="C31" i="40" s="1"/>
  <c r="B5" i="40"/>
  <c r="C5" i="40" s="1"/>
  <c r="C6" i="40"/>
  <c r="B6" i="40"/>
  <c r="B7" i="40"/>
  <c r="C7" i="40" s="1"/>
  <c r="B19" i="40"/>
  <c r="C19" i="40" s="1"/>
  <c r="B15" i="40"/>
  <c r="C15" i="40" s="1"/>
  <c r="R2" i="40"/>
  <c r="B4" i="40" s="1"/>
  <c r="B38" i="40"/>
  <c r="C38" i="40" s="1"/>
  <c r="C7" i="41"/>
  <c r="B7" i="41"/>
  <c r="B21" i="41"/>
  <c r="C21" i="41" s="1"/>
  <c r="B12" i="41"/>
  <c r="C12" i="41" s="1"/>
  <c r="B13" i="41"/>
  <c r="C13" i="41" s="1"/>
  <c r="B36" i="41"/>
  <c r="C36" i="41" s="1"/>
  <c r="B23" i="41"/>
  <c r="C23" i="41" s="1"/>
  <c r="G1" i="41"/>
  <c r="B37" i="41"/>
  <c r="C37" i="41" s="1"/>
  <c r="B8" i="41"/>
  <c r="C8" i="41" s="1"/>
  <c r="B9" i="41"/>
  <c r="C9" i="41" s="1"/>
  <c r="I1" i="41"/>
  <c r="B15" i="41"/>
  <c r="C15" i="41" s="1"/>
  <c r="B16" i="41"/>
  <c r="C16" i="41" s="1"/>
  <c r="B27" i="41"/>
  <c r="C27" i="41" s="1"/>
  <c r="B5" i="41"/>
  <c r="C5" i="41" s="1"/>
  <c r="C20" i="41"/>
  <c r="B20" i="41"/>
  <c r="B6" i="41"/>
  <c r="C6" i="41" s="1"/>
  <c r="B29" i="41"/>
  <c r="C29" i="41" s="1"/>
  <c r="R2" i="41"/>
  <c r="B10" i="41" s="1"/>
  <c r="C10" i="41" s="1"/>
  <c r="B29" i="43"/>
  <c r="C29" i="43" s="1"/>
  <c r="B28" i="43"/>
  <c r="C28" i="43" s="1"/>
  <c r="B12" i="43"/>
  <c r="C12" i="43" s="1"/>
  <c r="B13" i="43"/>
  <c r="C13" i="43" s="1"/>
  <c r="B26" i="43"/>
  <c r="C26" i="43" s="1"/>
  <c r="B15" i="43"/>
  <c r="C15" i="43" s="1"/>
  <c r="B23" i="43"/>
  <c r="C23" i="43" s="1"/>
  <c r="B16" i="43"/>
  <c r="C16" i="43" s="1"/>
  <c r="B33" i="43"/>
  <c r="C33" i="43" s="1"/>
  <c r="B17" i="43"/>
  <c r="C17" i="43" s="1"/>
  <c r="B6" i="43"/>
  <c r="C6" i="43" s="1"/>
  <c r="B35" i="43"/>
  <c r="C35" i="43" s="1"/>
  <c r="B19" i="43"/>
  <c r="C19" i="43" s="1"/>
  <c r="B8" i="43"/>
  <c r="C8" i="43" s="1"/>
  <c r="B20" i="43"/>
  <c r="C20" i="43" s="1"/>
  <c r="C9" i="43"/>
  <c r="B9" i="43"/>
  <c r="R2" i="43"/>
  <c r="B30" i="43" s="1"/>
  <c r="C30" i="43" s="1"/>
  <c r="B9" i="44"/>
  <c r="C9" i="44" s="1"/>
  <c r="B34" i="44"/>
  <c r="C34" i="44" s="1"/>
  <c r="C21" i="44"/>
  <c r="B21" i="44"/>
  <c r="B12" i="44"/>
  <c r="C12" i="44" s="1"/>
  <c r="G1" i="44"/>
  <c r="B10" i="44"/>
  <c r="C10" i="44" s="1"/>
  <c r="B31" i="44"/>
  <c r="C31" i="44" s="1"/>
  <c r="B27" i="44"/>
  <c r="C27" i="44" s="1"/>
  <c r="B7" i="44"/>
  <c r="C7" i="44" s="1"/>
  <c r="C8" i="44"/>
  <c r="B8" i="44"/>
  <c r="B38" i="44"/>
  <c r="C38" i="44" s="1"/>
  <c r="B29" i="44"/>
  <c r="C29" i="44" s="1"/>
  <c r="R2" i="44"/>
  <c r="B25" i="44" s="1"/>
  <c r="B36" i="44"/>
  <c r="C36" i="44" s="1"/>
  <c r="C27" i="42"/>
  <c r="B27" i="42"/>
  <c r="B8" i="42"/>
  <c r="C8" i="42" s="1"/>
  <c r="C38" i="42"/>
  <c r="B38" i="42"/>
  <c r="B24" i="42"/>
  <c r="C24" i="42" s="1"/>
  <c r="B36" i="42"/>
  <c r="C36" i="42" s="1"/>
  <c r="B26" i="42"/>
  <c r="C26" i="42" s="1"/>
  <c r="B15" i="42"/>
  <c r="C15" i="42" s="1"/>
  <c r="C37" i="42"/>
  <c r="B37" i="42"/>
  <c r="B20" i="42"/>
  <c r="C20" i="42" s="1"/>
  <c r="B17" i="42"/>
  <c r="C17" i="42" s="1"/>
  <c r="B19" i="42"/>
  <c r="C19" i="42" s="1"/>
  <c r="B34" i="42"/>
  <c r="C34" i="42" s="1"/>
  <c r="R2" i="42"/>
  <c r="B6" i="42" s="1"/>
  <c r="C6" i="42" s="1"/>
  <c r="B16" i="3"/>
  <c r="C16" i="3" s="1"/>
  <c r="C7" i="3"/>
  <c r="B7" i="3"/>
  <c r="B19" i="3"/>
  <c r="C19" i="3" s="1"/>
  <c r="B31" i="3"/>
  <c r="C31" i="3" s="1"/>
  <c r="B9" i="3"/>
  <c r="C9" i="3" s="1"/>
  <c r="C21" i="3"/>
  <c r="B21" i="3"/>
  <c r="B33" i="3"/>
  <c r="C33" i="3" s="1"/>
  <c r="C28" i="3"/>
  <c r="B28" i="3"/>
  <c r="C10" i="3"/>
  <c r="B10" i="3"/>
  <c r="B22" i="3"/>
  <c r="C22" i="3" s="1"/>
  <c r="B35" i="3"/>
  <c r="C35" i="3" s="1"/>
  <c r="C6" i="3"/>
  <c r="B6" i="3"/>
  <c r="B8" i="3"/>
  <c r="C8" i="3" s="1"/>
  <c r="C23" i="3"/>
  <c r="B23" i="3"/>
  <c r="B36" i="3"/>
  <c r="C36" i="3" s="1"/>
  <c r="B12" i="3"/>
  <c r="C12" i="3" s="1"/>
  <c r="B24" i="3"/>
  <c r="C24" i="3" s="1"/>
  <c r="B37" i="3"/>
  <c r="C37" i="3" s="1"/>
  <c r="B17" i="3"/>
  <c r="C17" i="3" s="1"/>
  <c r="B30" i="3"/>
  <c r="C30" i="3" s="1"/>
  <c r="B13" i="3"/>
  <c r="C13" i="3" s="1"/>
  <c r="B38" i="3"/>
  <c r="C38" i="3" s="1"/>
  <c r="B14" i="3"/>
  <c r="C14" i="3" s="1"/>
  <c r="C26" i="3"/>
  <c r="B26" i="3"/>
  <c r="B5" i="3"/>
  <c r="C5" i="3" s="1"/>
  <c r="B29" i="3"/>
  <c r="C29" i="3" s="1"/>
  <c r="B20" i="3"/>
  <c r="C20" i="3" s="1"/>
  <c r="B34" i="3"/>
  <c r="C34" i="3" s="1"/>
  <c r="B15" i="3"/>
  <c r="C15" i="3" s="1"/>
  <c r="B27" i="3"/>
  <c r="C27" i="3" s="1"/>
  <c r="I1" i="3"/>
  <c r="G1" i="3"/>
  <c r="C11" i="35" l="1"/>
  <c r="C18" i="40"/>
  <c r="C32" i="3"/>
  <c r="C25" i="44"/>
  <c r="A25" i="44"/>
  <c r="A4" i="40"/>
  <c r="C4" i="40"/>
  <c r="C32" i="36"/>
  <c r="A32" i="36"/>
  <c r="C18" i="35"/>
  <c r="A18" i="35"/>
  <c r="A18" i="38"/>
  <c r="C18" i="38"/>
  <c r="C18" i="45"/>
  <c r="A18" i="45"/>
  <c r="A18" i="39"/>
  <c r="C18" i="39"/>
  <c r="B4" i="42"/>
  <c r="B18" i="42"/>
  <c r="B28" i="42"/>
  <c r="C28" i="42" s="1"/>
  <c r="B22" i="42"/>
  <c r="C22" i="42" s="1"/>
  <c r="B21" i="42"/>
  <c r="C21" i="42" s="1"/>
  <c r="B30" i="42"/>
  <c r="C30" i="42" s="1"/>
  <c r="I1" i="42"/>
  <c r="B9" i="42"/>
  <c r="C9" i="42" s="1"/>
  <c r="B25" i="42"/>
  <c r="B29" i="42"/>
  <c r="C29" i="42" s="1"/>
  <c r="B10" i="42"/>
  <c r="C10" i="42" s="1"/>
  <c r="B14" i="42"/>
  <c r="C14" i="42" s="1"/>
  <c r="B5" i="42"/>
  <c r="C5" i="42" s="1"/>
  <c r="B11" i="42"/>
  <c r="B39" i="42"/>
  <c r="C39" i="42" s="1"/>
  <c r="B35" i="42"/>
  <c r="C35" i="42" s="1"/>
  <c r="B13" i="42"/>
  <c r="C13" i="42" s="1"/>
  <c r="B23" i="42"/>
  <c r="C23" i="42" s="1"/>
  <c r="B33" i="42"/>
  <c r="C33" i="42" s="1"/>
  <c r="G1" i="42"/>
  <c r="B12" i="42"/>
  <c r="C12" i="42" s="1"/>
  <c r="B32" i="42"/>
  <c r="B16" i="42"/>
  <c r="C16" i="42" s="1"/>
  <c r="B31" i="42"/>
  <c r="C31" i="42" s="1"/>
  <c r="B7" i="42"/>
  <c r="C7" i="42" s="1"/>
  <c r="B15" i="44"/>
  <c r="C15" i="44" s="1"/>
  <c r="B22" i="44"/>
  <c r="C22" i="44" s="1"/>
  <c r="B13" i="44"/>
  <c r="C13" i="44" s="1"/>
  <c r="B14" i="43"/>
  <c r="C14" i="43" s="1"/>
  <c r="C33" i="39"/>
  <c r="B8" i="39"/>
  <c r="C8" i="39" s="1"/>
  <c r="I1" i="39"/>
  <c r="B31" i="39"/>
  <c r="C31" i="39" s="1"/>
  <c r="B20" i="39"/>
  <c r="C20" i="39" s="1"/>
  <c r="B27" i="38"/>
  <c r="C27" i="38" s="1"/>
  <c r="B13" i="38"/>
  <c r="C13" i="38" s="1"/>
  <c r="B8" i="35"/>
  <c r="C8" i="35" s="1"/>
  <c r="B36" i="35"/>
  <c r="C36" i="35" s="1"/>
  <c r="B12" i="35"/>
  <c r="C12" i="35" s="1"/>
  <c r="B30" i="35"/>
  <c r="C30" i="35" s="1"/>
  <c r="B21" i="45"/>
  <c r="C21" i="45" s="1"/>
  <c r="I1" i="45"/>
  <c r="C4" i="36"/>
  <c r="A25" i="3"/>
  <c r="B26" i="44"/>
  <c r="C26" i="44" s="1"/>
  <c r="B6" i="44"/>
  <c r="C6" i="44" s="1"/>
  <c r="B20" i="44"/>
  <c r="C20" i="44" s="1"/>
  <c r="B19" i="44"/>
  <c r="C19" i="44" s="1"/>
  <c r="B38" i="43"/>
  <c r="C38" i="43" s="1"/>
  <c r="G1" i="43"/>
  <c r="B19" i="41"/>
  <c r="C19" i="41" s="1"/>
  <c r="B31" i="41"/>
  <c r="C31" i="41" s="1"/>
  <c r="B34" i="41"/>
  <c r="C34" i="41" s="1"/>
  <c r="B33" i="41"/>
  <c r="C33" i="41" s="1"/>
  <c r="B19" i="39"/>
  <c r="C19" i="39" s="1"/>
  <c r="B28" i="39"/>
  <c r="C28" i="39" s="1"/>
  <c r="B27" i="39"/>
  <c r="C27" i="39" s="1"/>
  <c r="B36" i="39"/>
  <c r="C36" i="39" s="1"/>
  <c r="B21" i="38"/>
  <c r="C21" i="38" s="1"/>
  <c r="B16" i="38"/>
  <c r="C16" i="38" s="1"/>
  <c r="G1" i="38"/>
  <c r="B14" i="37"/>
  <c r="C14" i="37" s="1"/>
  <c r="B26" i="37"/>
  <c r="C26" i="37" s="1"/>
  <c r="I1" i="35"/>
  <c r="B33" i="35"/>
  <c r="C33" i="35" s="1"/>
  <c r="B19" i="35"/>
  <c r="C19" i="35" s="1"/>
  <c r="B13" i="35"/>
  <c r="C13" i="35" s="1"/>
  <c r="B35" i="45"/>
  <c r="C35" i="45" s="1"/>
  <c r="B5" i="45"/>
  <c r="C5" i="45" s="1"/>
  <c r="B25" i="38"/>
  <c r="B4" i="39"/>
  <c r="B32" i="45"/>
  <c r="B11" i="38"/>
  <c r="B32" i="43"/>
  <c r="B32" i="41"/>
  <c r="B4" i="37"/>
  <c r="B32" i="35"/>
  <c r="B32" i="44"/>
  <c r="B4" i="43"/>
  <c r="B25" i="43"/>
  <c r="B25" i="45"/>
  <c r="B11" i="45"/>
  <c r="B31" i="38"/>
  <c r="C31" i="38" s="1"/>
  <c r="B19" i="38"/>
  <c r="C19" i="38" s="1"/>
  <c r="B17" i="38"/>
  <c r="C17" i="38" s="1"/>
  <c r="B12" i="38"/>
  <c r="C12" i="38" s="1"/>
  <c r="B34" i="45"/>
  <c r="C34" i="45" s="1"/>
  <c r="B29" i="45"/>
  <c r="C29" i="45" s="1"/>
  <c r="G1" i="45"/>
  <c r="B10" i="45"/>
  <c r="C10" i="45" s="1"/>
  <c r="B17" i="44"/>
  <c r="C17" i="44" s="1"/>
  <c r="I1" i="44"/>
  <c r="B33" i="44"/>
  <c r="C33" i="44" s="1"/>
  <c r="B28" i="41"/>
  <c r="C28" i="41" s="1"/>
  <c r="B38" i="41"/>
  <c r="C38" i="41" s="1"/>
  <c r="B35" i="41"/>
  <c r="C35" i="41" s="1"/>
  <c r="B22" i="41"/>
  <c r="C22" i="41" s="1"/>
  <c r="B7" i="39"/>
  <c r="C7" i="39" s="1"/>
  <c r="B17" i="39"/>
  <c r="C17" i="39" s="1"/>
  <c r="B16" i="39"/>
  <c r="C16" i="39" s="1"/>
  <c r="B13" i="39"/>
  <c r="C13" i="39" s="1"/>
  <c r="B38" i="38"/>
  <c r="C38" i="38" s="1"/>
  <c r="B9" i="37"/>
  <c r="C9" i="37" s="1"/>
  <c r="B31" i="37"/>
  <c r="C31" i="37" s="1"/>
  <c r="B22" i="35"/>
  <c r="C22" i="35" s="1"/>
  <c r="B20" i="35"/>
  <c r="C20" i="35" s="1"/>
  <c r="B6" i="35"/>
  <c r="C6" i="35" s="1"/>
  <c r="B37" i="35"/>
  <c r="C37" i="35" s="1"/>
  <c r="B40" i="45"/>
  <c r="C40" i="45" s="1"/>
  <c r="B14" i="45"/>
  <c r="C14" i="45" s="1"/>
  <c r="B14" i="44"/>
  <c r="C14" i="44" s="1"/>
  <c r="B37" i="44"/>
  <c r="C37" i="44" s="1"/>
  <c r="B5" i="44"/>
  <c r="C5" i="44" s="1"/>
  <c r="B21" i="43"/>
  <c r="C21" i="43" s="1"/>
  <c r="B36" i="43"/>
  <c r="C36" i="43" s="1"/>
  <c r="B34" i="43"/>
  <c r="C34" i="43" s="1"/>
  <c r="B27" i="43"/>
  <c r="C27" i="43" s="1"/>
  <c r="B24" i="43"/>
  <c r="C24" i="43" s="1"/>
  <c r="B30" i="41"/>
  <c r="C30" i="41" s="1"/>
  <c r="B14" i="41"/>
  <c r="C14" i="41" s="1"/>
  <c r="B17" i="40"/>
  <c r="C17" i="40" s="1"/>
  <c r="B27" i="40"/>
  <c r="C27" i="40" s="1"/>
  <c r="B16" i="40"/>
  <c r="C16" i="40" s="1"/>
  <c r="B33" i="40"/>
  <c r="C33" i="40" s="1"/>
  <c r="B14" i="39"/>
  <c r="C14" i="39" s="1"/>
  <c r="B9" i="38"/>
  <c r="C9" i="38" s="1"/>
  <c r="B20" i="38"/>
  <c r="C20" i="38" s="1"/>
  <c r="B7" i="38"/>
  <c r="C7" i="38" s="1"/>
  <c r="B5" i="38"/>
  <c r="C5" i="38" s="1"/>
  <c r="B33" i="37"/>
  <c r="C33" i="37" s="1"/>
  <c r="B12" i="37"/>
  <c r="C12" i="37" s="1"/>
  <c r="B5" i="37"/>
  <c r="C5" i="37" s="1"/>
  <c r="B19" i="37"/>
  <c r="C19" i="37" s="1"/>
  <c r="B31" i="36"/>
  <c r="C31" i="36" s="1"/>
  <c r="I1" i="36"/>
  <c r="B13" i="36"/>
  <c r="C13" i="36" s="1"/>
  <c r="B15" i="35"/>
  <c r="C15" i="35" s="1"/>
  <c r="B36" i="45"/>
  <c r="C36" i="45" s="1"/>
  <c r="B19" i="45"/>
  <c r="C19" i="45" s="1"/>
  <c r="B6" i="45"/>
  <c r="C6" i="45" s="1"/>
  <c r="B22" i="45"/>
  <c r="C22" i="45" s="1"/>
  <c r="B25" i="41"/>
  <c r="B39" i="45"/>
  <c r="B32" i="38"/>
  <c r="B11" i="43"/>
  <c r="B18" i="41"/>
  <c r="B18" i="37"/>
  <c r="B4" i="41"/>
  <c r="B11" i="41"/>
  <c r="B25" i="40"/>
  <c r="B32" i="40"/>
  <c r="B11" i="36"/>
  <c r="B32" i="37"/>
  <c r="B28" i="44"/>
  <c r="C28" i="44" s="1"/>
  <c r="B22" i="43"/>
  <c r="C22" i="43" s="1"/>
  <c r="B10" i="43"/>
  <c r="C10" i="43" s="1"/>
  <c r="B31" i="43"/>
  <c r="C31" i="43" s="1"/>
  <c r="B16" i="44"/>
  <c r="C16" i="44" s="1"/>
  <c r="B24" i="44"/>
  <c r="C24" i="44" s="1"/>
  <c r="B23" i="44"/>
  <c r="C23" i="44" s="1"/>
  <c r="B17" i="41"/>
  <c r="C17" i="41" s="1"/>
  <c r="B26" i="41"/>
  <c r="C26" i="41" s="1"/>
  <c r="B24" i="41"/>
  <c r="C24" i="41" s="1"/>
  <c r="B29" i="39"/>
  <c r="C29" i="39" s="1"/>
  <c r="B5" i="39"/>
  <c r="C5" i="39" s="1"/>
  <c r="C38" i="39"/>
  <c r="B34" i="39"/>
  <c r="C34" i="39" s="1"/>
  <c r="B26" i="38"/>
  <c r="C26" i="38" s="1"/>
  <c r="B10" i="37"/>
  <c r="C10" i="37" s="1"/>
  <c r="B37" i="37"/>
  <c r="C37" i="37" s="1"/>
  <c r="B9" i="35"/>
  <c r="C9" i="35" s="1"/>
  <c r="B7" i="35"/>
  <c r="C7" i="35" s="1"/>
  <c r="B14" i="35"/>
  <c r="C14" i="35" s="1"/>
  <c r="B38" i="35"/>
  <c r="C38" i="35" s="1"/>
  <c r="B37" i="45"/>
  <c r="C37" i="45" s="1"/>
  <c r="B9" i="45"/>
  <c r="C9" i="45" s="1"/>
  <c r="G1" i="39"/>
  <c r="B14" i="38"/>
  <c r="C14" i="38" s="1"/>
  <c r="B8" i="38"/>
  <c r="C8" i="38" s="1"/>
  <c r="B29" i="38"/>
  <c r="C29" i="38" s="1"/>
  <c r="B37" i="38"/>
  <c r="C37" i="38" s="1"/>
  <c r="B31" i="35"/>
  <c r="C31" i="35" s="1"/>
  <c r="B24" i="45"/>
  <c r="C24" i="45" s="1"/>
  <c r="B31" i="45"/>
  <c r="C31" i="45" s="1"/>
  <c r="B17" i="45"/>
  <c r="C17" i="45" s="1"/>
  <c r="C18" i="44"/>
  <c r="C25" i="39"/>
  <c r="A11" i="39"/>
  <c r="C25" i="35"/>
  <c r="C4" i="45"/>
  <c r="A25" i="36"/>
  <c r="C18" i="43"/>
  <c r="C25" i="37"/>
  <c r="C4" i="35"/>
  <c r="C11" i="40"/>
  <c r="C18" i="36"/>
  <c r="A4" i="3"/>
  <c r="B11" i="37"/>
  <c r="B30" i="44"/>
  <c r="C30" i="44" s="1"/>
  <c r="B35" i="44"/>
  <c r="C35" i="44" s="1"/>
  <c r="B37" i="43"/>
  <c r="C37" i="43" s="1"/>
  <c r="B7" i="43"/>
  <c r="C7" i="43" s="1"/>
  <c r="B5" i="43"/>
  <c r="C5" i="43" s="1"/>
  <c r="I1" i="43"/>
  <c r="B29" i="40"/>
  <c r="C29" i="40" s="1"/>
  <c r="B14" i="40"/>
  <c r="C14" i="40" s="1"/>
  <c r="B21" i="40"/>
  <c r="C21" i="40" s="1"/>
  <c r="B37" i="40"/>
  <c r="C37" i="40" s="1"/>
  <c r="B35" i="38"/>
  <c r="C35" i="38" s="1"/>
  <c r="B23" i="38"/>
  <c r="C23" i="38" s="1"/>
  <c r="B6" i="38"/>
  <c r="C6" i="38" s="1"/>
  <c r="I1" i="38"/>
  <c r="B24" i="37"/>
  <c r="C24" i="37" s="1"/>
  <c r="B34" i="37"/>
  <c r="C34" i="37" s="1"/>
  <c r="B29" i="36"/>
  <c r="C29" i="36" s="1"/>
  <c r="B24" i="36"/>
  <c r="C24" i="36" s="1"/>
  <c r="B23" i="35"/>
  <c r="C23" i="35" s="1"/>
  <c r="B12" i="45"/>
  <c r="C12" i="45" s="1"/>
  <c r="B23" i="45"/>
  <c r="C23" i="45" s="1"/>
  <c r="B13" i="45"/>
  <c r="C13" i="45" s="1"/>
  <c r="B4" i="38"/>
  <c r="B11" i="44"/>
  <c r="B4" i="44"/>
  <c r="A25" i="41" l="1"/>
  <c r="C25" i="41"/>
  <c r="A11" i="45"/>
  <c r="C11" i="45"/>
  <c r="A25" i="38"/>
  <c r="C25" i="38"/>
  <c r="A32" i="42"/>
  <c r="C32" i="42"/>
  <c r="A25" i="42"/>
  <c r="C25" i="42"/>
  <c r="A4" i="44"/>
  <c r="C4" i="44"/>
  <c r="A11" i="36"/>
  <c r="C11" i="36"/>
  <c r="A25" i="43"/>
  <c r="C25" i="43"/>
  <c r="C11" i="44"/>
  <c r="A11" i="44"/>
  <c r="C11" i="37"/>
  <c r="A11" i="37"/>
  <c r="A32" i="40"/>
  <c r="C32" i="40"/>
  <c r="A4" i="43"/>
  <c r="C4" i="43"/>
  <c r="A32" i="37"/>
  <c r="C32" i="37"/>
  <c r="C25" i="45"/>
  <c r="C4" i="38"/>
  <c r="A4" i="38"/>
  <c r="C32" i="39"/>
  <c r="A25" i="40"/>
  <c r="C25" i="40"/>
  <c r="A32" i="44"/>
  <c r="C32" i="44"/>
  <c r="A4" i="37"/>
  <c r="C4" i="37"/>
  <c r="A32" i="41"/>
  <c r="C32" i="41"/>
  <c r="A32" i="35"/>
  <c r="C32" i="35"/>
  <c r="A4" i="41"/>
  <c r="C4" i="41"/>
  <c r="A18" i="41"/>
  <c r="C18" i="41"/>
  <c r="A32" i="43"/>
  <c r="C32" i="43"/>
  <c r="A11" i="42"/>
  <c r="C11" i="42"/>
  <c r="C18" i="42"/>
  <c r="A18" i="42"/>
  <c r="A11" i="41"/>
  <c r="C11" i="41"/>
  <c r="A18" i="37"/>
  <c r="C18" i="37"/>
  <c r="A11" i="43"/>
  <c r="C11" i="43"/>
  <c r="C11" i="38"/>
  <c r="A11" i="38"/>
  <c r="C4" i="42"/>
  <c r="A4" i="42"/>
  <c r="A32" i="45"/>
  <c r="C32" i="45"/>
  <c r="A32" i="38"/>
  <c r="C32" i="38"/>
  <c r="C39" i="45"/>
  <c r="A39" i="45"/>
  <c r="A4" i="39"/>
  <c r="C4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  <author>Memic Sejla</author>
  </authors>
  <commentList>
    <comment ref="D1" authorId="0" shapeId="0" xr:uid="{053FF79B-9A7F-45A3-A0D1-49D470897372}">
      <text>
        <r>
          <rPr>
            <sz val="9"/>
            <color indexed="81"/>
            <rFont val="Century Gothic"/>
            <family val="2"/>
          </rPr>
          <t xml:space="preserve">Ein </t>
        </r>
        <r>
          <rPr>
            <b/>
            <sz val="11"/>
            <color indexed="81"/>
            <rFont val="Century Gothic"/>
            <family val="2"/>
          </rPr>
          <t>x</t>
        </r>
        <r>
          <rPr>
            <sz val="9"/>
            <color indexed="81"/>
            <rFont val="Century Gothic"/>
            <family val="2"/>
          </rPr>
          <t xml:space="preserve"> eingeben, um Feiertage zu markieren.
Markierte Feiertage mit einem x werden automatisch in Deinstplaner mit Farbe Gelb hervorgehoben.</t>
        </r>
      </text>
    </comment>
    <comment ref="E20" authorId="1" shapeId="0" xr:uid="{75097AA8-6DD0-489A-8A4E-AFACAB0A324C}">
      <text>
        <r>
          <rPr>
            <sz val="11"/>
            <color indexed="81"/>
            <rFont val="Century Gothic"/>
            <family val="2"/>
          </rPr>
          <t>Es handelt sich nur auf den Stadtgebiet der schwäbischen Stadt um einen gesetzlichen Feiertag.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<sst xmlns="http://schemas.openxmlformats.org/spreadsheetml/2006/main" count="185" uniqueCount="66">
  <si>
    <t>Jahr</t>
  </si>
  <si>
    <t>Monat</t>
  </si>
  <si>
    <t>KW</t>
  </si>
  <si>
    <t>Datum</t>
  </si>
  <si>
    <t>Tag</t>
  </si>
  <si>
    <t>Feiertag?</t>
  </si>
  <si>
    <t>Bezeihnung</t>
  </si>
  <si>
    <t>Land</t>
  </si>
  <si>
    <t>Gesetz.?</t>
  </si>
  <si>
    <t>So.</t>
  </si>
  <si>
    <t>Feiertag 
am Sonntag</t>
  </si>
  <si>
    <t>X</t>
  </si>
  <si>
    <t>Markierter 
Feiertag</t>
  </si>
  <si>
    <t>x</t>
  </si>
  <si>
    <t>Neujahr</t>
  </si>
  <si>
    <t>DE / AT / CH</t>
  </si>
  <si>
    <t>Ja</t>
  </si>
  <si>
    <t>Berchtoldstag</t>
  </si>
  <si>
    <t>CH</t>
  </si>
  <si>
    <t>Helige 3 Könige</t>
  </si>
  <si>
    <t>Internationaler Frauentag</t>
  </si>
  <si>
    <t>DE</t>
  </si>
  <si>
    <t>St. Josef</t>
  </si>
  <si>
    <t>Karfreitag</t>
  </si>
  <si>
    <t>DE / CH</t>
  </si>
  <si>
    <t>Ostersonntag</t>
  </si>
  <si>
    <t>Ostermontag</t>
  </si>
  <si>
    <t>DE / AT</t>
  </si>
  <si>
    <t>Näfelser Fahrt</t>
  </si>
  <si>
    <t>Sechseläuten</t>
  </si>
  <si>
    <t>Tag der Arbeit</t>
  </si>
  <si>
    <t>Staatsfeiertag</t>
  </si>
  <si>
    <t>AT</t>
  </si>
  <si>
    <t>Christi Himmelfahrt</t>
  </si>
  <si>
    <t>Pfingstsonntag</t>
  </si>
  <si>
    <t>Pfingstmontag</t>
  </si>
  <si>
    <t>Fronleichnam</t>
  </si>
  <si>
    <t>Peter und Paul</t>
  </si>
  <si>
    <t>Nationalfeiertag  CH</t>
  </si>
  <si>
    <t>Augsburger Friedensfest</t>
  </si>
  <si>
    <t>Mariä Himmelfahrt</t>
  </si>
  <si>
    <t>Genfer Bettag</t>
  </si>
  <si>
    <t>Knabenschiessen</t>
  </si>
  <si>
    <t>Eidgenössischer Dank-, Buss- und Bettag</t>
  </si>
  <si>
    <t>Weltkindertag</t>
  </si>
  <si>
    <t>Mauritiustag</t>
  </si>
  <si>
    <t>St. Niklaus von Flüe</t>
  </si>
  <si>
    <t>St. Leodegar</t>
  </si>
  <si>
    <t>Tag der deutschen Einheit</t>
  </si>
  <si>
    <t>Nationalfeiertag (AT)</t>
  </si>
  <si>
    <t>Reformationstag</t>
  </si>
  <si>
    <t>Allerheiligen</t>
  </si>
  <si>
    <t>Buß- und Bettag</t>
  </si>
  <si>
    <t>Mariä Empfängnis</t>
  </si>
  <si>
    <t>CH / AT</t>
  </si>
  <si>
    <t>1. Weihnachtstag</t>
  </si>
  <si>
    <t>2. Weihnachtstag</t>
  </si>
  <si>
    <t>Karsamstag</t>
  </si>
  <si>
    <t>Nein</t>
  </si>
  <si>
    <t>1. Advent</t>
  </si>
  <si>
    <t>Nikolaus</t>
  </si>
  <si>
    <t>2. Advent</t>
  </si>
  <si>
    <t>3. Advent</t>
  </si>
  <si>
    <t>4. Advent</t>
  </si>
  <si>
    <t>Heiligabend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</si>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</sst>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yyyy"/>
    <numFmt numFmtId="167" formatCode="ddd/"/>
  </numFmts>
  <fonts count="28" x14ac:knownFonts="1">
    <font>
      <sz val="11"/>
      <color theme="1"/>
      <name val="Calibr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  <font>
      <sz val="14"/>
      <color theme="1"/>
      <name val="Abadi Extra Light"/>
      <family val="2"/>
    </font>
    <font>
      <sz val="14"/>
      <color theme="4" tint="-0.249977111117893"/>
      <name val="Abadi"/>
      <family val="2"/>
    </font>
    <font>
      <sz val="14"/>
      <color rgb="FFC00000"/>
      <name val="Abadi"/>
      <family val="2"/>
    </font>
    <font>
      <sz val="18"/>
      <color theme="1"/>
      <name val="Abadi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entury Gothic"/>
      <family val="2"/>
    </font>
    <font>
      <b/>
      <sz val="11"/>
      <color theme="1" tint="0.249977111117893"/>
      <name val="Century Gothic"/>
      <family val="2"/>
    </font>
    <font>
      <b/>
      <sz val="16"/>
      <color theme="0"/>
      <name val="Century Gothic"/>
      <family val="2"/>
    </font>
    <font>
      <sz val="11"/>
      <color theme="1" tint="0.249977111117893"/>
      <name val="Century Gothic"/>
      <family val="2"/>
    </font>
    <font>
      <sz val="16"/>
      <color theme="1" tint="0.249977111117893"/>
      <name val="Century Gothic"/>
      <family val="2"/>
    </font>
    <font>
      <sz val="9"/>
      <color indexed="81"/>
      <name val="Century Gothic"/>
      <family val="2"/>
    </font>
    <font>
      <b/>
      <sz val="11"/>
      <color indexed="81"/>
      <name val="Century Gothic"/>
      <family val="2"/>
    </font>
    <font>
      <sz val="11"/>
      <color indexed="81"/>
      <name val="Century Gothic"/>
      <family val="2"/>
    </font>
    <font>
      <sz val="9"/>
      <color indexed="81"/>
      <name val="Segoe UI"/>
      <family val="2"/>
    </font>
    <font>
      <b/>
      <sz val="28"/>
      <color theme="4" tint="0.39997558519241921"/>
      <name val="Abadi Extra Light"/>
      <family val="2"/>
    </font>
    <font>
      <sz val="20"/>
      <color theme="4" tint="0.39997558519241921"/>
      <name val="Abadi"/>
      <family val="2"/>
    </font>
    <font>
      <sz val="16"/>
      <color theme="1"/>
      <name val="Abadi Extra Light"/>
      <family val="2"/>
    </font>
    <font>
      <sz val="11"/>
      <name val="Calibri"/>
      <family val="2"/>
      <scheme val="minor"/>
    </font>
    <font>
      <sz val="16"/>
      <name val="Abadi Extra Light"/>
      <family val="2"/>
    </font>
    <font>
      <sz val="11"/>
      <color theme="1"/>
      <name val="Abadi Extra Light"/>
      <family val="2"/>
    </font>
    <font>
      <sz val="24"/>
      <color theme="3" tint="-0.249977111117893"/>
      <name val="Abadi"/>
      <family val="2"/>
    </font>
    <font>
      <sz val="24"/>
      <color theme="0"/>
      <name val="Abad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8ACA2"/>
        <bgColor indexed="64"/>
      </patternFill>
    </fill>
    <fill>
      <patternFill patternType="solid">
        <fgColor rgb="FFFBE7E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5F9FD"/>
        <bgColor indexed="64"/>
      </patternFill>
    </fill>
  </fills>
  <borders count="61">
    <border>
      <left/>
      <right/>
      <top/>
      <bottom/>
      <diagonal/>
    </border>
    <border>
      <left style="thin">
        <color rgb="FFABD1CB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ABD1CB"/>
      </top>
      <bottom style="thick">
        <color theme="0"/>
      </bottom>
      <diagonal/>
    </border>
    <border>
      <left style="thick">
        <color theme="0"/>
      </left>
      <right style="thin">
        <color rgb="FFABD1CB"/>
      </right>
      <top style="thin">
        <color rgb="FFABD1CB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ABD1CB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ck">
        <color theme="0"/>
      </right>
      <top/>
      <bottom style="thin">
        <color rgb="FF78ACA2"/>
      </bottom>
      <diagonal/>
    </border>
    <border>
      <left style="thick">
        <color theme="0"/>
      </left>
      <right style="thin">
        <color rgb="FFABD1CB"/>
      </right>
      <top/>
      <bottom style="thin">
        <color rgb="FF78ACA2"/>
      </bottom>
      <diagonal/>
    </border>
    <border>
      <left/>
      <right style="thick">
        <color theme="0"/>
      </right>
      <top/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78ACA2"/>
      </bottom>
      <diagonal/>
    </border>
    <border>
      <left/>
      <right style="thick">
        <color theme="0"/>
      </right>
      <top style="thin">
        <color rgb="FF78ACA2"/>
      </top>
      <bottom style="thin">
        <color rgb="FF78ACA2"/>
      </bottom>
      <diagonal/>
    </border>
    <border>
      <left style="thin">
        <color rgb="FFABD1CB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ck">
        <color theme="0"/>
      </right>
      <top style="thin">
        <color rgb="FF78ACA2"/>
      </top>
      <bottom style="thin">
        <color rgb="FFABD1CB"/>
      </bottom>
      <diagonal/>
    </border>
    <border>
      <left style="thick">
        <color theme="0"/>
      </left>
      <right style="thin">
        <color rgb="FFABD1CB"/>
      </right>
      <top style="thin">
        <color rgb="FF78ACA2"/>
      </top>
      <bottom style="thin">
        <color rgb="FFABD1CB"/>
      </bottom>
      <diagonal/>
    </border>
    <border>
      <left/>
      <right style="thick">
        <color theme="0"/>
      </right>
      <top style="thin">
        <color rgb="FF78ACA2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double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double">
        <color theme="3" tint="0.39997558519241921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double">
        <color theme="3" tint="0.39997558519241921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39997558519241921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39997558519241921"/>
      </bottom>
      <diagonal/>
    </border>
    <border>
      <left/>
      <right/>
      <top style="thin">
        <color theme="3" tint="0.59999389629810485"/>
      </top>
      <bottom style="thin">
        <color theme="3" tint="0.39997558519241921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double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59999389629810485"/>
      </right>
      <top style="thin">
        <color theme="3" tint="0.39997558519241921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39997558519241921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39997558519241921"/>
      </right>
      <top style="thin">
        <color theme="3" tint="0.39997558519241921"/>
      </top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39997558519241921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59999389629810485"/>
      </right>
      <top style="thin">
        <color theme="3" tint="0.59999389629810485"/>
      </top>
      <bottom style="double">
        <color theme="3" tint="0.39997558519241921"/>
      </bottom>
      <diagonal/>
    </border>
    <border>
      <left style="thin">
        <color theme="3" tint="0.59999389629810485"/>
      </left>
      <right style="thin">
        <color theme="3" tint="0.39997558519241921"/>
      </right>
      <top style="thin">
        <color theme="3" tint="0.59999389629810485"/>
      </top>
      <bottom style="double">
        <color theme="3" tint="0.39997558519241921"/>
      </bottom>
      <diagonal/>
    </border>
    <border>
      <left style="thin">
        <color theme="3" tint="0.39997558519241921"/>
      </left>
      <right style="thin">
        <color theme="3" tint="0.59999389629810485"/>
      </right>
      <top style="double">
        <color theme="3" tint="0.39997558519241921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39997558519241921"/>
      </right>
      <top/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59999389629810485"/>
      </right>
      <top style="thin">
        <color theme="3" tint="0.59999389629810485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39997558519241921"/>
      </right>
      <top style="thin">
        <color theme="3" tint="0.59999389629810485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59999389629810485"/>
      </right>
      <top style="double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39997558519241921"/>
      </right>
      <top style="double">
        <color theme="3" tint="0.39997558519241921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double">
        <color theme="3" tint="0.39997558519241921"/>
      </top>
      <bottom/>
      <diagonal/>
    </border>
    <border>
      <left/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 style="double">
        <color theme="3" tint="0.39997558519241921"/>
      </bottom>
      <diagonal/>
    </border>
    <border>
      <left/>
      <right style="thin">
        <color theme="3" tint="0.59999389629810485"/>
      </right>
      <top style="double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59999389629810485"/>
      </right>
      <top style="double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59999389629810485"/>
      </right>
      <top/>
      <bottom/>
      <diagonal/>
    </border>
    <border>
      <left style="thin">
        <color theme="3" tint="0.39997558519241921"/>
      </left>
      <right style="thin">
        <color theme="3" tint="0.59999389629810485"/>
      </right>
      <top/>
      <bottom style="double">
        <color theme="3" tint="0.39997558519241921"/>
      </bottom>
      <diagonal/>
    </border>
    <border>
      <left style="thin">
        <color theme="3" tint="0.59999389629810485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0" fontId="11" fillId="4" borderId="1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3" fillId="4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4" fontId="14" fillId="0" borderId="5" xfId="1" quotePrefix="1" applyNumberFormat="1" applyFont="1" applyBorder="1" applyAlignment="1">
      <alignment horizontal="center" vertical="center"/>
    </xf>
    <xf numFmtId="14" fontId="14" fillId="0" borderId="6" xfId="1" applyNumberFormat="1" applyFont="1" applyBorder="1" applyAlignment="1">
      <alignment horizontal="center" vertical="center"/>
    </xf>
    <xf numFmtId="167" fontId="14" fillId="0" borderId="6" xfId="1" applyNumberFormat="1" applyFont="1" applyBorder="1" applyAlignment="1">
      <alignment horizontal="left" vertical="center"/>
    </xf>
    <xf numFmtId="0" fontId="15" fillId="0" borderId="6" xfId="1" applyFont="1" applyBorder="1" applyAlignment="1" applyProtection="1">
      <alignment horizontal="center" vertical="center"/>
      <protection locked="0"/>
    </xf>
    <xf numFmtId="49" fontId="14" fillId="0" borderId="6" xfId="1" applyNumberFormat="1" applyFont="1" applyBorder="1" applyAlignment="1" applyProtection="1">
      <alignment vertical="center"/>
      <protection locked="0"/>
    </xf>
    <xf numFmtId="49" fontId="14" fillId="0" borderId="7" xfId="1" applyNumberFormat="1" applyFont="1" applyBorder="1" applyAlignment="1" applyProtection="1">
      <alignment vertical="center"/>
      <protection locked="0"/>
    </xf>
    <xf numFmtId="0" fontId="14" fillId="0" borderId="8" xfId="1" applyFont="1" applyBorder="1" applyAlignment="1">
      <alignment horizontal="center" vertical="center"/>
    </xf>
    <xf numFmtId="0" fontId="14" fillId="0" borderId="0" xfId="1" applyFont="1"/>
    <xf numFmtId="14" fontId="14" fillId="0" borderId="9" xfId="1" quotePrefix="1" applyNumberFormat="1" applyFont="1" applyBorder="1" applyAlignment="1">
      <alignment horizontal="center" vertical="center"/>
    </xf>
    <xf numFmtId="14" fontId="14" fillId="0" borderId="10" xfId="1" applyNumberFormat="1" applyFont="1" applyBorder="1" applyAlignment="1">
      <alignment horizontal="center" vertical="center"/>
    </xf>
    <xf numFmtId="167" fontId="14" fillId="0" borderId="10" xfId="1" applyNumberFormat="1" applyFont="1" applyBorder="1" applyAlignment="1">
      <alignment horizontal="left" vertical="center"/>
    </xf>
    <xf numFmtId="0" fontId="15" fillId="0" borderId="10" xfId="1" applyFont="1" applyBorder="1" applyAlignment="1" applyProtection="1">
      <alignment horizontal="center" vertical="center"/>
      <protection locked="0"/>
    </xf>
    <xf numFmtId="49" fontId="14" fillId="0" borderId="10" xfId="1" applyNumberFormat="1" applyFont="1" applyBorder="1" applyAlignment="1" applyProtection="1">
      <alignment vertical="center"/>
      <protection locked="0"/>
    </xf>
    <xf numFmtId="49" fontId="14" fillId="0" borderId="11" xfId="1" applyNumberFormat="1" applyFont="1" applyBorder="1" applyAlignment="1" applyProtection="1">
      <alignment vertical="center"/>
      <protection locked="0"/>
    </xf>
    <xf numFmtId="0" fontId="14" fillId="0" borderId="12" xfId="1" applyFont="1" applyBorder="1" applyAlignment="1">
      <alignment horizontal="center" vertical="center"/>
    </xf>
    <xf numFmtId="0" fontId="14" fillId="0" borderId="10" xfId="1" applyFont="1" applyBorder="1" applyAlignment="1" applyProtection="1">
      <alignment vertical="center"/>
      <protection locked="0"/>
    </xf>
    <xf numFmtId="0" fontId="14" fillId="0" borderId="11" xfId="1" applyFont="1" applyBorder="1" applyAlignment="1" applyProtection="1">
      <alignment vertical="center"/>
      <protection locked="0"/>
    </xf>
    <xf numFmtId="14" fontId="14" fillId="0" borderId="9" xfId="1" applyNumberFormat="1" applyFont="1" applyBorder="1" applyAlignment="1" applyProtection="1">
      <alignment horizontal="center" vertical="center"/>
      <protection locked="0"/>
    </xf>
    <xf numFmtId="14" fontId="14" fillId="0" borderId="10" xfId="1" applyNumberFormat="1" applyFont="1" applyBorder="1" applyAlignment="1" applyProtection="1">
      <alignment horizontal="center" vertical="center"/>
      <protection locked="0"/>
    </xf>
    <xf numFmtId="167" fontId="14" fillId="0" borderId="10" xfId="1" applyNumberFormat="1" applyFont="1" applyBorder="1" applyAlignment="1" applyProtection="1">
      <alignment horizontal="left" vertical="center"/>
      <protection locked="0"/>
    </xf>
    <xf numFmtId="14" fontId="14" fillId="0" borderId="13" xfId="1" applyNumberFormat="1" applyFont="1" applyBorder="1" applyAlignment="1" applyProtection="1">
      <alignment horizontal="center" vertical="center"/>
      <protection locked="0"/>
    </xf>
    <xf numFmtId="14" fontId="14" fillId="0" borderId="14" xfId="1" applyNumberFormat="1" applyFont="1" applyBorder="1" applyAlignment="1" applyProtection="1">
      <alignment horizontal="center" vertical="center"/>
      <protection locked="0"/>
    </xf>
    <xf numFmtId="167" fontId="14" fillId="0" borderId="14" xfId="1" applyNumberFormat="1" applyFont="1" applyBorder="1" applyAlignment="1" applyProtection="1">
      <alignment horizontal="left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4" fillId="0" borderId="14" xfId="1" applyFont="1" applyBorder="1" applyAlignment="1" applyProtection="1">
      <alignment vertical="center"/>
      <protection locked="0"/>
    </xf>
    <xf numFmtId="0" fontId="14" fillId="0" borderId="15" xfId="1" applyFont="1" applyBorder="1" applyAlignment="1" applyProtection="1">
      <alignment vertical="center"/>
      <protection locked="0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 applyProtection="1">
      <alignment vertical="top"/>
      <protection locked="0"/>
    </xf>
    <xf numFmtId="164" fontId="8" fillId="0" borderId="0" xfId="0" applyNumberFormat="1" applyFont="1" applyAlignment="1" applyProtection="1">
      <alignment vertical="top"/>
      <protection locked="0"/>
    </xf>
    <xf numFmtId="164" fontId="9" fillId="0" borderId="0" xfId="0" applyNumberFormat="1" applyFont="1" applyAlignment="1" applyProtection="1">
      <alignment vertical="top"/>
      <protection locked="0"/>
    </xf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7" fontId="22" fillId="0" borderId="17" xfId="0" applyNumberFormat="1" applyFont="1" applyBorder="1" applyAlignment="1">
      <alignment horizontal="left" vertical="center" indent="1"/>
    </xf>
    <xf numFmtId="164" fontId="22" fillId="0" borderId="17" xfId="0" applyNumberFormat="1" applyFont="1" applyBorder="1" applyAlignment="1" applyProtection="1">
      <alignment horizontal="left" vertical="center" indent="1"/>
      <protection locked="0"/>
    </xf>
    <xf numFmtId="167" fontId="22" fillId="0" borderId="18" xfId="0" applyNumberFormat="1" applyFont="1" applyBorder="1" applyAlignment="1">
      <alignment horizontal="left" vertical="center" indent="1"/>
    </xf>
    <xf numFmtId="165" fontId="21" fillId="0" borderId="0" xfId="0" applyNumberFormat="1" applyFont="1" applyAlignment="1">
      <alignment vertical="center"/>
    </xf>
    <xf numFmtId="165" fontId="21" fillId="0" borderId="22" xfId="0" applyNumberFormat="1" applyFont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64" fontId="7" fillId="0" borderId="28" xfId="0" applyNumberFormat="1" applyFont="1" applyBorder="1" applyAlignment="1" applyProtection="1">
      <alignment horizontal="center" vertical="center"/>
      <protection locked="0"/>
    </xf>
    <xf numFmtId="164" fontId="7" fillId="0" borderId="29" xfId="0" applyNumberFormat="1" applyFont="1" applyBorder="1" applyAlignment="1" applyProtection="1">
      <alignment horizontal="center" vertical="center"/>
      <protection locked="0"/>
    </xf>
    <xf numFmtId="164" fontId="7" fillId="0" borderId="30" xfId="0" applyNumberFormat="1" applyFont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>
      <alignment horizontal="left" vertical="center" indent="1"/>
    </xf>
    <xf numFmtId="0" fontId="1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21" fillId="0" borderId="31" xfId="0" applyNumberFormat="1" applyFont="1" applyBorder="1" applyAlignment="1">
      <alignment vertical="center"/>
    </xf>
    <xf numFmtId="164" fontId="22" fillId="0" borderId="17" xfId="0" applyNumberFormat="1" applyFont="1" applyBorder="1" applyAlignment="1">
      <alignment horizontal="left" vertical="center" indent="1"/>
    </xf>
    <xf numFmtId="164" fontId="24" fillId="7" borderId="17" xfId="0" applyNumberFormat="1" applyFont="1" applyFill="1" applyBorder="1" applyAlignment="1">
      <alignment horizontal="left" vertical="center" indent="1"/>
    </xf>
    <xf numFmtId="167" fontId="24" fillId="7" borderId="17" xfId="0" applyNumberFormat="1" applyFont="1" applyFill="1" applyBorder="1" applyAlignment="1">
      <alignment horizontal="left" vertical="center" indent="1"/>
    </xf>
    <xf numFmtId="164" fontId="22" fillId="7" borderId="20" xfId="0" applyNumberFormat="1" applyFont="1" applyFill="1" applyBorder="1" applyAlignment="1">
      <alignment horizontal="left" vertical="center" indent="1"/>
    </xf>
    <xf numFmtId="167" fontId="22" fillId="7" borderId="20" xfId="0" applyNumberFormat="1" applyFont="1" applyFill="1" applyBorder="1" applyAlignment="1">
      <alignment horizontal="left" vertical="center" indent="1"/>
    </xf>
    <xf numFmtId="164" fontId="22" fillId="7" borderId="17" xfId="0" applyNumberFormat="1" applyFont="1" applyFill="1" applyBorder="1" applyAlignment="1">
      <alignment horizontal="left" vertical="center" indent="1"/>
    </xf>
    <xf numFmtId="167" fontId="22" fillId="7" borderId="17" xfId="0" applyNumberFormat="1" applyFont="1" applyFill="1" applyBorder="1" applyAlignment="1">
      <alignment horizontal="left" vertical="center" indent="1"/>
    </xf>
    <xf numFmtId="164" fontId="22" fillId="7" borderId="24" xfId="0" applyNumberFormat="1" applyFont="1" applyFill="1" applyBorder="1" applyAlignment="1">
      <alignment horizontal="left" vertical="center" indent="1"/>
    </xf>
    <xf numFmtId="164" fontId="22" fillId="7" borderId="19" xfId="0" applyNumberFormat="1" applyFont="1" applyFill="1" applyBorder="1" applyAlignment="1">
      <alignment horizontal="left" vertical="center" indent="1"/>
    </xf>
    <xf numFmtId="167" fontId="22" fillId="7" borderId="19" xfId="0" applyNumberFormat="1" applyFont="1" applyFill="1" applyBorder="1" applyAlignment="1">
      <alignment horizontal="left" vertical="center" indent="1"/>
    </xf>
    <xf numFmtId="164" fontId="22" fillId="0" borderId="24" xfId="0" applyNumberFormat="1" applyFont="1" applyBorder="1" applyAlignment="1">
      <alignment horizontal="left" vertical="center" indent="1"/>
    </xf>
    <xf numFmtId="164" fontId="22" fillId="0" borderId="19" xfId="0" applyNumberFormat="1" applyFont="1" applyBorder="1" applyAlignment="1">
      <alignment horizontal="left" vertical="center" indent="1"/>
    </xf>
    <xf numFmtId="167" fontId="22" fillId="0" borderId="19" xfId="0" applyNumberFormat="1" applyFont="1" applyBorder="1" applyAlignment="1">
      <alignment horizontal="left" vertical="center" indent="1"/>
    </xf>
    <xf numFmtId="164" fontId="22" fillId="7" borderId="34" xfId="0" applyNumberFormat="1" applyFont="1" applyFill="1" applyBorder="1" applyAlignment="1">
      <alignment horizontal="left" vertical="center" indent="1"/>
    </xf>
    <xf numFmtId="164" fontId="22" fillId="0" borderId="41" xfId="0" applyNumberFormat="1" applyFont="1" applyBorder="1" applyAlignment="1">
      <alignment horizontal="left" vertical="center" indent="1"/>
    </xf>
    <xf numFmtId="167" fontId="22" fillId="0" borderId="41" xfId="0" applyNumberFormat="1" applyFont="1" applyBorder="1" applyAlignment="1">
      <alignment horizontal="left" vertical="center" indent="1"/>
    </xf>
    <xf numFmtId="164" fontId="22" fillId="0" borderId="21" xfId="0" applyNumberFormat="1" applyFont="1" applyBorder="1" applyAlignment="1">
      <alignment horizontal="left" vertical="center" indent="1"/>
    </xf>
    <xf numFmtId="167" fontId="22" fillId="0" borderId="21" xfId="0" applyNumberFormat="1" applyFont="1" applyBorder="1" applyAlignment="1">
      <alignment horizontal="left" vertical="center" indent="1"/>
    </xf>
    <xf numFmtId="167" fontId="22" fillId="7" borderId="34" xfId="0" applyNumberFormat="1" applyFont="1" applyFill="1" applyBorder="1" applyAlignment="1">
      <alignment horizontal="left" vertical="center" indent="1"/>
    </xf>
    <xf numFmtId="0" fontId="6" fillId="2" borderId="56" xfId="0" applyFont="1" applyFill="1" applyBorder="1" applyAlignment="1">
      <alignment vertical="center"/>
    </xf>
    <xf numFmtId="164" fontId="22" fillId="7" borderId="38" xfId="0" applyNumberFormat="1" applyFont="1" applyFill="1" applyBorder="1" applyAlignment="1">
      <alignment horizontal="left" vertical="center" indent="1"/>
    </xf>
    <xf numFmtId="167" fontId="22" fillId="7" borderId="38" xfId="0" applyNumberFormat="1" applyFont="1" applyFill="1" applyBorder="1" applyAlignment="1">
      <alignment horizontal="left" vertical="center" indent="1"/>
    </xf>
    <xf numFmtId="164" fontId="3" fillId="0" borderId="39" xfId="0" applyNumberFormat="1" applyFont="1" applyBorder="1" applyAlignment="1">
      <alignment horizontal="right" vertical="top"/>
    </xf>
    <xf numFmtId="0" fontId="6" fillId="0" borderId="5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6" fontId="27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right" vertical="center" indent="1"/>
    </xf>
    <xf numFmtId="0" fontId="6" fillId="0" borderId="39" xfId="0" applyFont="1" applyBorder="1" applyAlignment="1">
      <alignment horizontal="center" vertical="center"/>
    </xf>
    <xf numFmtId="164" fontId="7" fillId="0" borderId="17" xfId="0" applyNumberFormat="1" applyFont="1" applyBorder="1" applyAlignment="1" applyProtection="1">
      <alignment horizontal="left" vertical="center"/>
      <protection locked="0"/>
    </xf>
    <xf numFmtId="164" fontId="7" fillId="0" borderId="44" xfId="0" applyNumberFormat="1" applyFont="1" applyBorder="1" applyAlignment="1" applyProtection="1">
      <alignment horizontal="left" vertical="center"/>
      <protection locked="0"/>
    </xf>
    <xf numFmtId="164" fontId="7" fillId="7" borderId="17" xfId="0" applyNumberFormat="1" applyFont="1" applyFill="1" applyBorder="1" applyAlignment="1" applyProtection="1">
      <alignment horizontal="left" vertical="center"/>
      <protection locked="0"/>
    </xf>
    <xf numFmtId="164" fontId="7" fillId="7" borderId="44" xfId="0" applyNumberFormat="1" applyFont="1" applyFill="1" applyBorder="1" applyAlignment="1" applyProtection="1">
      <alignment horizontal="left" vertical="center"/>
      <protection locked="0"/>
    </xf>
    <xf numFmtId="164" fontId="7" fillId="7" borderId="20" xfId="0" applyNumberFormat="1" applyFont="1" applyFill="1" applyBorder="1" applyAlignment="1" applyProtection="1">
      <alignment horizontal="left" vertical="center"/>
      <protection locked="0"/>
    </xf>
    <xf numFmtId="164" fontId="7" fillId="7" borderId="46" xfId="0" applyNumberFormat="1" applyFont="1" applyFill="1" applyBorder="1" applyAlignment="1" applyProtection="1">
      <alignment horizontal="left" vertical="center"/>
      <protection locked="0"/>
    </xf>
    <xf numFmtId="164" fontId="25" fillId="0" borderId="17" xfId="0" applyNumberFormat="1" applyFont="1" applyBorder="1" applyAlignment="1" applyProtection="1">
      <alignment horizontal="left" vertical="center"/>
      <protection locked="0"/>
    </xf>
    <xf numFmtId="164" fontId="25" fillId="0" borderId="44" xfId="0" applyNumberFormat="1" applyFont="1" applyBorder="1" applyAlignment="1" applyProtection="1">
      <alignment horizontal="left" vertical="center"/>
      <protection locked="0"/>
    </xf>
    <xf numFmtId="164" fontId="7" fillId="0" borderId="18" xfId="0" applyNumberFormat="1" applyFont="1" applyBorder="1" applyAlignment="1" applyProtection="1">
      <alignment horizontal="left" vertical="center"/>
      <protection locked="0"/>
    </xf>
    <xf numFmtId="164" fontId="7" fillId="0" borderId="48" xfId="0" applyNumberFormat="1" applyFont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64" fontId="7" fillId="7" borderId="19" xfId="0" applyNumberFormat="1" applyFont="1" applyFill="1" applyBorder="1" applyAlignment="1" applyProtection="1">
      <alignment horizontal="left" vertical="center"/>
      <protection locked="0"/>
    </xf>
    <xf numFmtId="164" fontId="7" fillId="7" borderId="50" xfId="0" applyNumberFormat="1" applyFont="1" applyFill="1" applyBorder="1" applyAlignment="1" applyProtection="1">
      <alignment horizontal="left" vertical="center"/>
      <protection locked="0"/>
    </xf>
    <xf numFmtId="164" fontId="25" fillId="7" borderId="20" xfId="0" applyNumberFormat="1" applyFont="1" applyFill="1" applyBorder="1" applyAlignment="1" applyProtection="1">
      <alignment horizontal="left" vertical="center"/>
      <protection locked="0"/>
    </xf>
    <xf numFmtId="164" fontId="25" fillId="7" borderId="46" xfId="0" applyNumberFormat="1" applyFont="1" applyFill="1" applyBorder="1" applyAlignment="1" applyProtection="1">
      <alignment horizontal="left" vertical="center"/>
      <protection locked="0"/>
    </xf>
    <xf numFmtId="164" fontId="7" fillId="0" borderId="21" xfId="0" applyNumberFormat="1" applyFont="1" applyBorder="1" applyAlignment="1" applyProtection="1">
      <alignment horizontal="left" vertical="center"/>
      <protection locked="0"/>
    </xf>
    <xf numFmtId="164" fontId="7" fillId="0" borderId="52" xfId="0" applyNumberFormat="1" applyFont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>
      <alignment horizontal="center" vertical="center"/>
    </xf>
    <xf numFmtId="164" fontId="23" fillId="7" borderId="17" xfId="0" applyNumberFormat="1" applyFont="1" applyFill="1" applyBorder="1" applyAlignment="1" applyProtection="1">
      <alignment horizontal="left" vertical="center"/>
      <protection locked="0"/>
    </xf>
    <xf numFmtId="164" fontId="23" fillId="7" borderId="44" xfId="0" applyNumberFormat="1" applyFont="1" applyFill="1" applyBorder="1" applyAlignment="1" applyProtection="1">
      <alignment horizontal="left" vertical="center"/>
      <protection locked="0"/>
    </xf>
    <xf numFmtId="164" fontId="25" fillId="0" borderId="41" xfId="0" applyNumberFormat="1" applyFont="1" applyBorder="1" applyAlignment="1" applyProtection="1">
      <alignment horizontal="left" vertical="center"/>
      <protection locked="0"/>
    </xf>
    <xf numFmtId="164" fontId="25" fillId="0" borderId="42" xfId="0" applyNumberFormat="1" applyFont="1" applyBorder="1" applyAlignment="1" applyProtection="1">
      <alignment horizontal="left" vertical="center"/>
      <protection locked="0"/>
    </xf>
    <xf numFmtId="165" fontId="26" fillId="0" borderId="22" xfId="0" applyNumberFormat="1" applyFont="1" applyBorder="1" applyAlignment="1">
      <alignment horizontal="right" vertical="center" indent="1"/>
    </xf>
    <xf numFmtId="166" fontId="26" fillId="0" borderId="0" xfId="0" applyNumberFormat="1" applyFont="1" applyAlignment="1">
      <alignment horizontal="center" vertical="center"/>
    </xf>
    <xf numFmtId="166" fontId="26" fillId="0" borderId="22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164" fontId="7" fillId="7" borderId="34" xfId="0" applyNumberFormat="1" applyFont="1" applyFill="1" applyBorder="1" applyAlignment="1" applyProtection="1">
      <alignment horizontal="left" vertical="center"/>
      <protection locked="0"/>
    </xf>
    <xf numFmtId="164" fontId="7" fillId="7" borderId="60" xfId="0" applyNumberFormat="1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164" fontId="7" fillId="7" borderId="38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165" fontId="26" fillId="0" borderId="31" xfId="0" applyNumberFormat="1" applyFont="1" applyBorder="1" applyAlignment="1">
      <alignment horizontal="right" vertical="center" indent="1"/>
    </xf>
    <xf numFmtId="166" fontId="26" fillId="0" borderId="31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25" fillId="0" borderId="18" xfId="0" applyNumberFormat="1" applyFont="1" applyBorder="1" applyAlignment="1" applyProtection="1">
      <alignment horizontal="left" vertical="center"/>
      <protection locked="0"/>
    </xf>
    <xf numFmtId="164" fontId="7" fillId="7" borderId="25" xfId="0" applyNumberFormat="1" applyFont="1" applyFill="1" applyBorder="1" applyAlignment="1" applyProtection="1">
      <alignment horizontal="center" vertical="center"/>
      <protection locked="0"/>
    </xf>
    <xf numFmtId="164" fontId="7" fillId="7" borderId="26" xfId="0" applyNumberFormat="1" applyFont="1" applyFill="1" applyBorder="1" applyAlignment="1" applyProtection="1">
      <alignment horizontal="center" vertical="center"/>
      <protection locked="0"/>
    </xf>
    <xf numFmtId="164" fontId="7" fillId="7" borderId="27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164" fontId="7" fillId="7" borderId="35" xfId="0" applyNumberFormat="1" applyFont="1" applyFill="1" applyBorder="1" applyAlignment="1" applyProtection="1">
      <alignment horizontal="left" vertical="center"/>
      <protection locked="0"/>
    </xf>
    <xf numFmtId="164" fontId="7" fillId="7" borderId="36" xfId="0" applyNumberFormat="1" applyFont="1" applyFill="1" applyBorder="1" applyAlignment="1" applyProtection="1">
      <alignment horizontal="left" vertical="center"/>
      <protection locked="0"/>
    </xf>
    <xf numFmtId="164" fontId="7" fillId="7" borderId="37" xfId="0" applyNumberFormat="1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164" fontId="7" fillId="0" borderId="19" xfId="0" applyNumberFormat="1" applyFont="1" applyBorder="1" applyAlignment="1" applyProtection="1">
      <alignment horizontal="left" vertical="center"/>
      <protection locked="0"/>
    </xf>
    <xf numFmtId="0" fontId="12" fillId="5" borderId="0" xfId="1" applyFont="1" applyFill="1" applyAlignment="1">
      <alignment horizontal="left" vertical="center" wrapText="1" indent="1"/>
    </xf>
    <xf numFmtId="0" fontId="12" fillId="6" borderId="0" xfId="1" applyFont="1" applyFill="1" applyAlignment="1">
      <alignment horizontal="left" vertical="center" wrapText="1" indent="1"/>
    </xf>
  </cellXfs>
  <cellStyles count="2">
    <cellStyle name="Standard" xfId="0" builtinId="0"/>
    <cellStyle name="Standard 2" xfId="1" xr:uid="{4BEC09B0-637F-456D-AA27-EEA14C8CCC38}"/>
  </cellStyles>
  <dxfs count="50">
    <dxf>
      <font>
        <b/>
        <i val="0"/>
      </font>
      <fill>
        <patternFill>
          <bgColor rgb="FFFFF9E7"/>
        </patternFill>
      </fill>
    </dxf>
    <dxf>
      <font>
        <b/>
        <i val="0"/>
      </font>
      <fill>
        <patternFill>
          <bgColor rgb="FFFBE7E5"/>
        </patternFill>
      </fill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/>
        <i val="0"/>
        <color rgb="FFC00000"/>
      </font>
      <fill>
        <patternFill>
          <bgColor rgb="FFFFE5E5"/>
        </patternFill>
      </fill>
    </dxf>
    <dxf>
      <font>
        <color theme="0" tint="-0.34998626667073579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n">
          <color rgb="FFABD1CB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249977111117893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67" formatCode="ddd/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entury Gothic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ABD1CB"/>
        </left>
        <right style="thick">
          <color theme="0"/>
        </right>
        <top style="thin">
          <color rgb="FF78ACA2"/>
        </top>
        <bottom style="thin">
          <color rgb="FF78ACA2"/>
        </bottom>
        <vertical style="thick">
          <color theme="0"/>
        </vertical>
      </border>
      <protection locked="1" hidden="0"/>
    </dxf>
    <dxf>
      <border>
        <top style="thin">
          <color rgb="FF78ACA2"/>
        </top>
      </border>
    </dxf>
    <dxf>
      <border diagonalUp="0" diagonalDown="0">
        <left style="thin">
          <color rgb="FF78ACA2"/>
        </left>
        <right style="thin">
          <color rgb="FF78ACA2"/>
        </right>
        <top style="thin">
          <color rgb="FF78ACA2"/>
        </top>
        <bottom style="thin">
          <color rgb="FF78ACA2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>
        <bottom style="thick">
          <color theme="0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entury Gothic"/>
        <family val="2"/>
        <scheme val="none"/>
      </font>
      <fill>
        <patternFill patternType="solid">
          <fgColor indexed="64"/>
          <bgColor rgb="FF78ACA2"/>
        </patternFill>
      </fill>
      <border diagonalUp="0" diagonalDown="0" outline="0">
        <left style="thick">
          <color theme="0"/>
        </left>
        <right style="thick">
          <color theme="0"/>
        </right>
        <top/>
        <bottom/>
      </border>
    </dxf>
  </dxfs>
  <tableStyles count="0" defaultTableStyle="TableStyleMedium2" defaultPivotStyle="PivotStyleLight16"/>
  <colors>
    <mruColors>
      <color rgb="FFF5F9FD"/>
      <color rgb="FFFFE5E5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D8270-DA73-44CC-AE98-AF476745B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B0ED2-5A59-489C-B8FF-692CB52ED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BE506-B1A5-42F2-809D-6AFDD9CA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40</xdr:row>
      <xdr:rowOff>38100</xdr:rowOff>
    </xdr:from>
    <xdr:to>
      <xdr:col>8</xdr:col>
      <xdr:colOff>834085</xdr:colOff>
      <xdr:row>41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0C21E-84E6-48FF-B642-480719D6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391775"/>
          <a:ext cx="976960" cy="16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9CD2A-C089-4C61-8489-C7CF365C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39</xdr:row>
      <xdr:rowOff>30480</xdr:rowOff>
    </xdr:from>
    <xdr:to>
      <xdr:col>9</xdr:col>
      <xdr:colOff>3505</xdr:colOff>
      <xdr:row>39</xdr:row>
      <xdr:rowOff>195476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D41815-1318-410E-BDAD-8EF83D988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4530" y="9044940"/>
          <a:ext cx="997915" cy="164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BBB383-BDFF-4EBB-A9D6-D3CF1A557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5D4E1-277B-41C4-8924-E53EA76C0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697230</xdr:colOff>
      <xdr:row>39</xdr:row>
      <xdr:rowOff>15240</xdr:rowOff>
    </xdr:from>
    <xdr:to>
      <xdr:col>8</xdr:col>
      <xdr:colOff>826465</xdr:colOff>
      <xdr:row>39</xdr:row>
      <xdr:rowOff>180236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4139CC-B829-4E33-B917-3493F5003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8810" y="8763000"/>
          <a:ext cx="997915" cy="164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8BB81-74BD-41B0-9EA4-6C80A8343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38</xdr:row>
      <xdr:rowOff>38100</xdr:rowOff>
    </xdr:from>
    <xdr:to>
      <xdr:col>8</xdr:col>
      <xdr:colOff>834085</xdr:colOff>
      <xdr:row>39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20A16-4219-4EC4-9BD6-29766655F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39</xdr:row>
      <xdr:rowOff>38100</xdr:rowOff>
    </xdr:from>
    <xdr:to>
      <xdr:col>8</xdr:col>
      <xdr:colOff>834085</xdr:colOff>
      <xdr:row>40</xdr:row>
      <xdr:rowOff>4976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6D1137-2CA2-4EB7-AB1A-D8A4D7E92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0125075"/>
          <a:ext cx="976960" cy="166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jla.memic\Dropbox\OFFICE-LERNEN\Dienstplaner%202023\Dienstplaner%202023.xlsx" TargetMode="External"/><Relationship Id="rId1" Type="http://schemas.openxmlformats.org/officeDocument/2006/relationships/externalLinkPath" Target="/Users/sejla.memic/Dropbox/OFFICE-LERNEN/Dienstplaner%202023/Dienstplan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enstplaner"/>
      <sheetName val="Feiertage"/>
      <sheetName val="Abwesenheitsgründe &amp; Schichten"/>
      <sheetName val="Dienstplaner 2023"/>
    </sheetNames>
    <sheetDataSet>
      <sheetData sheetId="0">
        <row r="11">
          <cell r="B11">
            <v>44927</v>
          </cell>
        </row>
      </sheetData>
      <sheetData sheetId="1"/>
      <sheetData sheetId="2">
        <row r="2">
          <cell r="F2" t="str">
            <v>S1</v>
          </cell>
        </row>
        <row r="3">
          <cell r="F3" t="str">
            <v>S2</v>
          </cell>
        </row>
        <row r="4">
          <cell r="F4" t="str">
            <v>S3</v>
          </cell>
        </row>
        <row r="5">
          <cell r="F5" t="str">
            <v>S4</v>
          </cell>
        </row>
        <row r="6">
          <cell r="F6" t="str">
            <v>S5</v>
          </cell>
        </row>
        <row r="7">
          <cell r="F7" t="str">
            <v>S6</v>
          </cell>
        </row>
        <row r="8">
          <cell r="F8" t="str">
            <v>U</v>
          </cell>
        </row>
        <row r="9">
          <cell r="F9" t="str">
            <v>u</v>
          </cell>
        </row>
        <row r="10">
          <cell r="F10" t="str">
            <v>k</v>
          </cell>
        </row>
        <row r="11">
          <cell r="F11" t="str">
            <v>K 1/2</v>
          </cell>
        </row>
        <row r="12">
          <cell r="F12" t="str">
            <v>kk</v>
          </cell>
        </row>
        <row r="13">
          <cell r="F13" t="str">
            <v>G</v>
          </cell>
        </row>
        <row r="14">
          <cell r="F14" t="str">
            <v>A</v>
          </cell>
        </row>
        <row r="15">
          <cell r="F15" t="str">
            <v>H</v>
          </cell>
        </row>
        <row r="16">
          <cell r="F16" t="str">
            <v>E</v>
          </cell>
        </row>
        <row r="17">
          <cell r="F17" t="str">
            <v>B</v>
          </cell>
        </row>
        <row r="18">
          <cell r="F18" t="str">
            <v>D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C3683-70A1-4647-B61A-FE25E7BD8F50}" name="Tabelle1" displayName="Tabelle1" ref="A1:G51" totalsRowShown="0" headerRowDxfId="49" dataDxfId="47" headerRowBorderDxfId="48" tableBorderDxfId="46" totalsRowBorderDxfId="45">
  <autoFilter ref="A1:G51" xr:uid="{4EAEEA1E-B5B6-4DDD-9744-8690A2A4EE58}"/>
  <sortState xmlns:xlrd2="http://schemas.microsoft.com/office/spreadsheetml/2017/richdata2" ref="A2:G44">
    <sortCondition ref="G1:G44"/>
  </sortState>
  <tableColumns count="7">
    <tableColumn id="1" xr3:uid="{63288430-50CD-4DCC-A3EA-11CAE375450F}" name="Datum" dataDxfId="44"/>
    <tableColumn id="2" xr3:uid="{90912847-F22B-4E7D-B8D9-007BAB859DCF}" name="Jahr" dataDxfId="43">
      <calculatedColumnFormula>IF(D2="x",A2,"")</calculatedColumnFormula>
    </tableColumn>
    <tableColumn id="8" xr3:uid="{B1DBC0CB-2333-4847-9CDC-55F4A2E34C4C}" name="Tag" dataDxfId="42">
      <calculatedColumnFormula>IF(D2="x",A2,"")</calculatedColumnFormula>
    </tableColumn>
    <tableColumn id="3" xr3:uid="{CC92C1E8-B47B-4CEC-A3BB-F2E7CC4A528B}" name="Feiertag?" dataDxfId="41"/>
    <tableColumn id="4" xr3:uid="{AF03A318-6408-4CEC-96DD-C50D325D33F1}" name="Bezeihnung" dataDxfId="40"/>
    <tableColumn id="5" xr3:uid="{B986956D-5B40-473E-8AA2-9EF30FC45D67}" name="Land" dataDxfId="39"/>
    <tableColumn id="6" xr3:uid="{9D91557C-C4B2-48BA-90A6-706AA33AF9C0}" name="Gesetz.?" dataDxfId="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1499-446A-4877-A5B7-C4BFB84CF726}">
  <dimension ref="A1:T49"/>
  <sheetViews>
    <sheetView showGridLines="0" tabSelected="1" workbookViewId="0">
      <pane ySplit="3" topLeftCell="A6" activePane="bottomLeft" state="frozen"/>
      <selection pane="bottomLeft" activeCell="D6" sqref="D6:I6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45658</v>
      </c>
      <c r="H1" s="90"/>
      <c r="I1" s="89">
        <f>DATE(R2,S2,1)</f>
        <v>45658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89"/>
      <c r="R2" s="56">
        <v>2025</v>
      </c>
      <c r="S2" s="56">
        <v>1</v>
      </c>
    </row>
    <row r="3" spans="1:19" ht="29.25" customHeight="1" x14ac:dyDescent="0.3">
      <c r="A3" s="41" t="s">
        <v>2</v>
      </c>
      <c r="B3" s="42"/>
      <c r="C3" s="42"/>
      <c r="D3" s="42"/>
      <c r="E3" s="53"/>
      <c r="F3" s="53"/>
      <c r="G3" s="90"/>
      <c r="H3" s="90"/>
      <c r="I3" s="89"/>
    </row>
    <row r="4" spans="1:19" ht="21" hidden="1" customHeight="1" x14ac:dyDescent="0.3">
      <c r="A4" s="115">
        <f>WEEKNUM($B$4,21)</f>
        <v>1</v>
      </c>
      <c r="B4" s="78">
        <f>DATE($R$2,$S$2,(1-WEEKDAY(DATE($R$2,$S$2,1),2))+(COLUMN(B3)-1)+(ROW(K1)-1)*7)</f>
        <v>45656</v>
      </c>
      <c r="C4" s="79">
        <f>B4</f>
        <v>45656</v>
      </c>
      <c r="D4" s="118"/>
      <c r="E4" s="118"/>
      <c r="F4" s="118"/>
      <c r="G4" s="118"/>
      <c r="H4" s="118"/>
      <c r="I4" s="119"/>
    </row>
    <row r="5" spans="1:19" ht="21" hidden="1" customHeight="1" x14ac:dyDescent="0.3">
      <c r="A5" s="103"/>
      <c r="B5" s="64">
        <f>DATE($R$2,$S$2,(1-WEEKDAY(DATE($R$2,$S$2,1),2))+(COLUMN(C3)-1)+(ROW(L1)-1)*7)</f>
        <v>45657</v>
      </c>
      <c r="C5" s="50">
        <f t="shared" ref="C5:C38" si="0">B5</f>
        <v>45657</v>
      </c>
      <c r="D5" s="92"/>
      <c r="E5" s="92"/>
      <c r="F5" s="92"/>
      <c r="G5" s="92"/>
      <c r="H5" s="92"/>
      <c r="I5" s="93"/>
    </row>
    <row r="6" spans="1:19" ht="21" customHeight="1" x14ac:dyDescent="0.3">
      <c r="A6" s="103"/>
      <c r="B6" s="64">
        <f>DATE($R$2,$S$2,(1-WEEKDAY(DATE($R$2,$S$2,1),2))+(COLUMN(D3)-1)+(ROW(M1)-1)*7)</f>
        <v>45658</v>
      </c>
      <c r="C6" s="50">
        <f t="shared" si="0"/>
        <v>45658</v>
      </c>
      <c r="D6" s="92"/>
      <c r="E6" s="92"/>
      <c r="F6" s="92"/>
      <c r="G6" s="92"/>
      <c r="H6" s="92"/>
      <c r="I6" s="93"/>
    </row>
    <row r="7" spans="1:19" ht="21" customHeight="1" x14ac:dyDescent="0.3">
      <c r="A7" s="103"/>
      <c r="B7" s="64">
        <f>DATE($R$2,$S$2,(1-WEEKDAY(DATE($R$2,$S$2,1),2))+(COLUMN(E3)-1)+(ROW(N1)-1)*7)</f>
        <v>45659</v>
      </c>
      <c r="C7" s="50">
        <f t="shared" si="0"/>
        <v>45659</v>
      </c>
      <c r="D7" s="92"/>
      <c r="E7" s="92"/>
      <c r="F7" s="92"/>
      <c r="G7" s="92"/>
      <c r="H7" s="92"/>
      <c r="I7" s="93"/>
    </row>
    <row r="8" spans="1:19" ht="21" customHeight="1" x14ac:dyDescent="0.3">
      <c r="A8" s="103"/>
      <c r="B8" s="64">
        <f>DATE($R$2,$S$2,(1-WEEKDAY(DATE($R$2,$S$2,1),2))+(COLUMN(F3)-1)+(ROW(O1)-1)*7)</f>
        <v>45660</v>
      </c>
      <c r="C8" s="50">
        <f t="shared" si="0"/>
        <v>45660</v>
      </c>
      <c r="D8" s="92"/>
      <c r="E8" s="92"/>
      <c r="F8" s="92"/>
      <c r="G8" s="92"/>
      <c r="H8" s="92"/>
      <c r="I8" s="93"/>
    </row>
    <row r="9" spans="1:19" ht="21" customHeight="1" x14ac:dyDescent="0.3">
      <c r="A9" s="103"/>
      <c r="B9" s="65">
        <f>DATE($R$2,$S$2,(1-WEEKDAY(DATE($R$2,$S$2,1),2))+(COLUMN(G3)-1)+(ROW(P1)-1)*7)</f>
        <v>45661</v>
      </c>
      <c r="C9" s="66">
        <f t="shared" si="0"/>
        <v>45661</v>
      </c>
      <c r="D9" s="116"/>
      <c r="E9" s="116"/>
      <c r="F9" s="116"/>
      <c r="G9" s="116"/>
      <c r="H9" s="116"/>
      <c r="I9" s="117"/>
    </row>
    <row r="10" spans="1:19" ht="21" customHeight="1" thickBot="1" x14ac:dyDescent="0.35">
      <c r="A10" s="104"/>
      <c r="B10" s="67">
        <f>DATE($R$2,$S$2,(1-WEEKDAY(DATE($R$2,$S$2,1),2))+(COLUMN(H3)-1)+(ROW(Q1)-1)*7)</f>
        <v>45662</v>
      </c>
      <c r="C10" s="68">
        <f t="shared" si="0"/>
        <v>45662</v>
      </c>
      <c r="D10" s="96"/>
      <c r="E10" s="96"/>
      <c r="F10" s="96"/>
      <c r="G10" s="96"/>
      <c r="H10" s="96"/>
      <c r="I10" s="97"/>
    </row>
    <row r="11" spans="1:19" ht="21" customHeight="1" thickTop="1" x14ac:dyDescent="0.3">
      <c r="A11" s="105">
        <f>WEEKNUM($B$11,21)</f>
        <v>2</v>
      </c>
      <c r="B11" s="60">
        <f>DATE($R$2,$S$2,(1-WEEKDAY(DATE($R$2,$S$2,1),2))+(COLUMN(B4)-1)+(ROW(K2)-1)*7)</f>
        <v>45663</v>
      </c>
      <c r="C11" s="52">
        <f t="shared" si="0"/>
        <v>45663</v>
      </c>
      <c r="D11" s="100"/>
      <c r="E11" s="100"/>
      <c r="F11" s="100"/>
      <c r="G11" s="100"/>
      <c r="H11" s="100"/>
      <c r="I11" s="101"/>
    </row>
    <row r="12" spans="1:19" ht="21" customHeight="1" x14ac:dyDescent="0.3">
      <c r="A12" s="106"/>
      <c r="B12" s="64">
        <f>DATE($R$2,$S$2,(1-WEEKDAY(DATE($R$2,$S$2,1),2))+(COLUMN(C4)-1)+(ROW(L2)-1)*7)</f>
        <v>45664</v>
      </c>
      <c r="C12" s="50">
        <f t="shared" si="0"/>
        <v>45664</v>
      </c>
      <c r="D12" s="92"/>
      <c r="E12" s="92"/>
      <c r="F12" s="92"/>
      <c r="G12" s="92"/>
      <c r="H12" s="92"/>
      <c r="I12" s="93"/>
    </row>
    <row r="13" spans="1:19" ht="21" customHeight="1" x14ac:dyDescent="0.3">
      <c r="A13" s="106"/>
      <c r="B13" s="64">
        <f>DATE($R$2,$S$2,(1-WEEKDAY(DATE($R$2,$S$2,1),2))+(COLUMN(D4)-1)+(ROW(M2)-1)*7)</f>
        <v>45665</v>
      </c>
      <c r="C13" s="50">
        <f t="shared" si="0"/>
        <v>45665</v>
      </c>
      <c r="D13" s="98"/>
      <c r="E13" s="98"/>
      <c r="F13" s="98"/>
      <c r="G13" s="98"/>
      <c r="H13" s="98"/>
      <c r="I13" s="99"/>
    </row>
    <row r="14" spans="1:19" ht="21" customHeight="1" x14ac:dyDescent="0.3">
      <c r="A14" s="106"/>
      <c r="B14" s="64">
        <f>DATE($R$2,$S$2,(1-WEEKDAY(DATE($R$2,$S$2,1),2))+(COLUMN(E4)-1)+(ROW(N2)-1)*7)</f>
        <v>45666</v>
      </c>
      <c r="C14" s="50">
        <f t="shared" si="0"/>
        <v>45666</v>
      </c>
      <c r="D14" s="92"/>
      <c r="E14" s="92"/>
      <c r="F14" s="92"/>
      <c r="G14" s="92"/>
      <c r="H14" s="92"/>
      <c r="I14" s="93"/>
    </row>
    <row r="15" spans="1:19" ht="21" customHeight="1" x14ac:dyDescent="0.3">
      <c r="A15" s="106"/>
      <c r="B15" s="64">
        <f>DATE($R$2,$S$2,(1-WEEKDAY(DATE($R$2,$S$2,1),2))+(COLUMN(F4)-1)+(ROW(O2)-1)*7)</f>
        <v>45667</v>
      </c>
      <c r="C15" s="50">
        <f t="shared" si="0"/>
        <v>45667</v>
      </c>
      <c r="D15" s="92"/>
      <c r="E15" s="92"/>
      <c r="F15" s="92"/>
      <c r="G15" s="92"/>
      <c r="H15" s="92"/>
      <c r="I15" s="93"/>
    </row>
    <row r="16" spans="1:19" ht="21" customHeight="1" x14ac:dyDescent="0.3">
      <c r="A16" s="106"/>
      <c r="B16" s="69">
        <f>DATE($R$2,$S$2,(1-WEEKDAY(DATE($R$2,$S$2,1),2))+(COLUMN(G4)-1)+(ROW(P2)-1)*7)</f>
        <v>45668</v>
      </c>
      <c r="C16" s="70">
        <f t="shared" si="0"/>
        <v>45668</v>
      </c>
      <c r="D16" s="94"/>
      <c r="E16" s="94"/>
      <c r="F16" s="94"/>
      <c r="G16" s="94"/>
      <c r="H16" s="94"/>
      <c r="I16" s="95"/>
    </row>
    <row r="17" spans="1:9" ht="21" customHeight="1" thickBot="1" x14ac:dyDescent="0.35">
      <c r="A17" s="107"/>
      <c r="B17" s="67">
        <f>DATE($R$2,$S$2,(1-WEEKDAY(DATE($R$2,$S$2,1),2))+(COLUMN(H4)-1)+(ROW(Q2)-1)*7)</f>
        <v>45669</v>
      </c>
      <c r="C17" s="68">
        <f t="shared" si="0"/>
        <v>45669</v>
      </c>
      <c r="D17" s="96"/>
      <c r="E17" s="96"/>
      <c r="F17" s="96"/>
      <c r="G17" s="96"/>
      <c r="H17" s="96"/>
      <c r="I17" s="97"/>
    </row>
    <row r="18" spans="1:9" ht="21" customHeight="1" thickTop="1" x14ac:dyDescent="0.3">
      <c r="A18" s="102">
        <f>WEEKNUM($B$18,21)</f>
        <v>3</v>
      </c>
      <c r="B18" s="60">
        <f>DATE($R$2,$S$2,(1-WEEKDAY(DATE($R$2,$S$2,1),2))+(COLUMN(B13)-1)+(ROW(K3)-1)*7)</f>
        <v>45670</v>
      </c>
      <c r="C18" s="52">
        <f t="shared" si="0"/>
        <v>45670</v>
      </c>
      <c r="D18" s="100"/>
      <c r="E18" s="100"/>
      <c r="F18" s="100"/>
      <c r="G18" s="100"/>
      <c r="H18" s="100"/>
      <c r="I18" s="101"/>
    </row>
    <row r="19" spans="1:9" ht="21" customHeight="1" x14ac:dyDescent="0.3">
      <c r="A19" s="103"/>
      <c r="B19" s="64">
        <f>DATE($R$2,$S$2,(1-WEEKDAY(DATE($R$2,$S$2,1),2))+(COLUMN(C13)-1)+(ROW(L3)-1)*7)</f>
        <v>45671</v>
      </c>
      <c r="C19" s="50">
        <f t="shared" si="0"/>
        <v>45671</v>
      </c>
      <c r="D19" s="92"/>
      <c r="E19" s="92"/>
      <c r="F19" s="92"/>
      <c r="G19" s="92"/>
      <c r="H19" s="92"/>
      <c r="I19" s="93"/>
    </row>
    <row r="20" spans="1:9" ht="21" customHeight="1" x14ac:dyDescent="0.3">
      <c r="A20" s="103"/>
      <c r="B20" s="64">
        <f>DATE($R$2,$S$2,(1-WEEKDAY(DATE($R$2,$S$2,1),2))+(COLUMN(D13)-1)+(ROW(M3)-1)*7)</f>
        <v>45672</v>
      </c>
      <c r="C20" s="50">
        <f t="shared" si="0"/>
        <v>45672</v>
      </c>
      <c r="D20" s="92"/>
      <c r="E20" s="92"/>
      <c r="F20" s="92"/>
      <c r="G20" s="92"/>
      <c r="H20" s="92"/>
      <c r="I20" s="93"/>
    </row>
    <row r="21" spans="1:9" ht="21" customHeight="1" x14ac:dyDescent="0.3">
      <c r="A21" s="103"/>
      <c r="B21" s="64">
        <f>DATE($R$2,$S$2,(1-WEEKDAY(DATE($R$2,$S$2,1),2))+(COLUMN(E13)-1)+(ROW(N3)-1)*7)</f>
        <v>45673</v>
      </c>
      <c r="C21" s="50">
        <f t="shared" si="0"/>
        <v>45673</v>
      </c>
      <c r="D21" s="92"/>
      <c r="E21" s="92"/>
      <c r="F21" s="92"/>
      <c r="G21" s="92"/>
      <c r="H21" s="92"/>
      <c r="I21" s="93"/>
    </row>
    <row r="22" spans="1:9" ht="21" customHeight="1" x14ac:dyDescent="0.3">
      <c r="A22" s="103"/>
      <c r="B22" s="64">
        <f>DATE($R$2,$S$2,(1-WEEKDAY(DATE($R$2,$S$2,1),2))+(COLUMN(F13)-1)+(ROW(O3)-1)*7)</f>
        <v>45674</v>
      </c>
      <c r="C22" s="50">
        <f t="shared" si="0"/>
        <v>45674</v>
      </c>
      <c r="D22" s="98"/>
      <c r="E22" s="98"/>
      <c r="F22" s="98"/>
      <c r="G22" s="98"/>
      <c r="H22" s="98"/>
      <c r="I22" s="99"/>
    </row>
    <row r="23" spans="1:9" ht="21" customHeight="1" x14ac:dyDescent="0.3">
      <c r="A23" s="103"/>
      <c r="B23" s="69">
        <f>DATE($R$2,$S$2,(1-WEEKDAY(DATE($R$2,$S$2,1),2))+(COLUMN(G13)-1)+(ROW(P3)-1)*7)</f>
        <v>45675</v>
      </c>
      <c r="C23" s="70">
        <f t="shared" si="0"/>
        <v>45675</v>
      </c>
      <c r="D23" s="94"/>
      <c r="E23" s="94"/>
      <c r="F23" s="94"/>
      <c r="G23" s="94"/>
      <c r="H23" s="94"/>
      <c r="I23" s="95"/>
    </row>
    <row r="24" spans="1:9" ht="21" customHeight="1" thickBot="1" x14ac:dyDescent="0.35">
      <c r="A24" s="104"/>
      <c r="B24" s="67">
        <f>DATE($R$2,$S$2,(1-WEEKDAY(DATE($R$2,$S$2,1),2))+(COLUMN(H13)-1)+(ROW(Q3)-1)*7)</f>
        <v>45676</v>
      </c>
      <c r="C24" s="68">
        <f t="shared" si="0"/>
        <v>45676</v>
      </c>
      <c r="D24" s="96"/>
      <c r="E24" s="96"/>
      <c r="F24" s="96"/>
      <c r="G24" s="96"/>
      <c r="H24" s="96"/>
      <c r="I24" s="97"/>
    </row>
    <row r="25" spans="1:9" ht="21" customHeight="1" thickTop="1" x14ac:dyDescent="0.3">
      <c r="A25" s="105">
        <f>WEEKNUM($B$25,21)</f>
        <v>4</v>
      </c>
      <c r="B25" s="60">
        <f>DATE($R$2,$S$2,(1-WEEKDAY(DATE($R$2,$S$2,1),2))+(COLUMN(B22)-1)+(ROW(K4)-1)*7)</f>
        <v>45677</v>
      </c>
      <c r="C25" s="52">
        <f t="shared" si="0"/>
        <v>45677</v>
      </c>
      <c r="D25" s="100"/>
      <c r="E25" s="100"/>
      <c r="F25" s="100"/>
      <c r="G25" s="100"/>
      <c r="H25" s="100"/>
      <c r="I25" s="101"/>
    </row>
    <row r="26" spans="1:9" ht="21" customHeight="1" x14ac:dyDescent="0.3">
      <c r="A26" s="106"/>
      <c r="B26" s="64">
        <f>DATE($R$2,$S$2,(1-WEEKDAY(DATE($R$2,$S$2,1),2))+(COLUMN(C22)-1)+(ROW(L4)-1)*7)</f>
        <v>45678</v>
      </c>
      <c r="C26" s="50">
        <f t="shared" si="0"/>
        <v>45678</v>
      </c>
      <c r="D26" s="92"/>
      <c r="E26" s="92"/>
      <c r="F26" s="92"/>
      <c r="G26" s="92"/>
      <c r="H26" s="92"/>
      <c r="I26" s="93"/>
    </row>
    <row r="27" spans="1:9" ht="21" customHeight="1" x14ac:dyDescent="0.3">
      <c r="A27" s="106"/>
      <c r="B27" s="64">
        <f>DATE($R$2,$S$2,(1-WEEKDAY(DATE($R$2,$S$2,1),2))+(COLUMN(D22)-1)+(ROW(M4)-1)*7)</f>
        <v>45679</v>
      </c>
      <c r="C27" s="50">
        <f t="shared" si="0"/>
        <v>45679</v>
      </c>
      <c r="D27" s="92"/>
      <c r="E27" s="92"/>
      <c r="F27" s="92"/>
      <c r="G27" s="92"/>
      <c r="H27" s="92"/>
      <c r="I27" s="93"/>
    </row>
    <row r="28" spans="1:9" ht="21" customHeight="1" x14ac:dyDescent="0.3">
      <c r="A28" s="106"/>
      <c r="B28" s="64">
        <f>DATE($R$2,$S$2,(1-WEEKDAY(DATE($R$2,$S$2,1),2))+(COLUMN(E22)-1)+(ROW(N4)-1)*7)</f>
        <v>45680</v>
      </c>
      <c r="C28" s="50">
        <f t="shared" si="0"/>
        <v>45680</v>
      </c>
      <c r="D28" s="92"/>
      <c r="E28" s="92"/>
      <c r="F28" s="92"/>
      <c r="G28" s="92"/>
      <c r="H28" s="92"/>
      <c r="I28" s="93"/>
    </row>
    <row r="29" spans="1:9" ht="21" customHeight="1" x14ac:dyDescent="0.3">
      <c r="A29" s="106"/>
      <c r="B29" s="64">
        <f>DATE($R$2,$S$2,(1-WEEKDAY(DATE($R$2,$S$2,1),2))+(COLUMN(F22)-1)+(ROW(O4)-1)*7)</f>
        <v>45681</v>
      </c>
      <c r="C29" s="50">
        <f t="shared" si="0"/>
        <v>45681</v>
      </c>
      <c r="D29" s="92"/>
      <c r="E29" s="92"/>
      <c r="F29" s="92"/>
      <c r="G29" s="92"/>
      <c r="H29" s="92"/>
      <c r="I29" s="93"/>
    </row>
    <row r="30" spans="1:9" ht="21" customHeight="1" x14ac:dyDescent="0.3">
      <c r="A30" s="106"/>
      <c r="B30" s="69">
        <f>DATE($R$2,$S$2,(1-WEEKDAY(DATE($R$2,$S$2,1),2))+(COLUMN(G22)-1)+(ROW(P4)-1)*7)</f>
        <v>45682</v>
      </c>
      <c r="C30" s="70">
        <f t="shared" si="0"/>
        <v>45682</v>
      </c>
      <c r="D30" s="94"/>
      <c r="E30" s="94"/>
      <c r="F30" s="94"/>
      <c r="G30" s="94"/>
      <c r="H30" s="94"/>
      <c r="I30" s="95"/>
    </row>
    <row r="31" spans="1:9" ht="21" customHeight="1" thickBot="1" x14ac:dyDescent="0.35">
      <c r="A31" s="107"/>
      <c r="B31" s="67">
        <f>DATE($R$2,$S$2,(1-WEEKDAY(DATE($R$2,$S$2,1),2))+(COLUMN(H22)-1)+(ROW(Q4)-1)*7)</f>
        <v>45683</v>
      </c>
      <c r="C31" s="68">
        <f t="shared" si="0"/>
        <v>45683</v>
      </c>
      <c r="D31" s="111"/>
      <c r="E31" s="111"/>
      <c r="F31" s="111"/>
      <c r="G31" s="111"/>
      <c r="H31" s="111"/>
      <c r="I31" s="112"/>
    </row>
    <row r="32" spans="1:9" ht="21" customHeight="1" thickTop="1" x14ac:dyDescent="0.3">
      <c r="A32" s="102">
        <f>WEEKNUM($B$32,21)</f>
        <v>5</v>
      </c>
      <c r="B32" s="80">
        <f>DATE($R$2,$S$2,(1-WEEKDAY(DATE($R$2,$S$2,1),2))+(COLUMN(B31)-1)+(ROW(K5)-1)*7)</f>
        <v>45684</v>
      </c>
      <c r="C32" s="81">
        <f t="shared" si="0"/>
        <v>45684</v>
      </c>
      <c r="D32" s="113"/>
      <c r="E32" s="113"/>
      <c r="F32" s="113"/>
      <c r="G32" s="113"/>
      <c r="H32" s="113"/>
      <c r="I32" s="114"/>
    </row>
    <row r="33" spans="1:9" ht="21" customHeight="1" x14ac:dyDescent="0.3">
      <c r="A33" s="103"/>
      <c r="B33" s="64">
        <f>DATE($R$2,$S$2,(1-WEEKDAY(DATE($R$2,$S$2,1),2))+(COLUMN(C31)-1)+(ROW(L5)-1)*7)</f>
        <v>45685</v>
      </c>
      <c r="C33" s="50">
        <f t="shared" si="0"/>
        <v>45685</v>
      </c>
      <c r="D33" s="92"/>
      <c r="E33" s="92"/>
      <c r="F33" s="92"/>
      <c r="G33" s="92"/>
      <c r="H33" s="92"/>
      <c r="I33" s="93"/>
    </row>
    <row r="34" spans="1:9" ht="21" customHeight="1" x14ac:dyDescent="0.3">
      <c r="A34" s="103"/>
      <c r="B34" s="64">
        <f>DATE($R$2,$S$2,(1-WEEKDAY(DATE($R$2,$S$2,1),2))+(COLUMN(D31)-1)+(ROW(M5)-1)*7)</f>
        <v>45686</v>
      </c>
      <c r="C34" s="50">
        <f t="shared" si="0"/>
        <v>45686</v>
      </c>
      <c r="D34" s="92"/>
      <c r="E34" s="92"/>
      <c r="F34" s="92"/>
      <c r="G34" s="92"/>
      <c r="H34" s="92"/>
      <c r="I34" s="93"/>
    </row>
    <row r="35" spans="1:9" ht="21" customHeight="1" x14ac:dyDescent="0.3">
      <c r="A35" s="103"/>
      <c r="B35" s="64">
        <f>DATE($R$2,$S$2,(1-WEEKDAY(DATE($R$2,$S$2,1),2))+(COLUMN(E31)-1)+(ROW(N5)-1)*7)</f>
        <v>45687</v>
      </c>
      <c r="C35" s="50">
        <f t="shared" si="0"/>
        <v>45687</v>
      </c>
      <c r="D35" s="92"/>
      <c r="E35" s="92"/>
      <c r="F35" s="92"/>
      <c r="G35" s="92"/>
      <c r="H35" s="92"/>
      <c r="I35" s="93"/>
    </row>
    <row r="36" spans="1:9" ht="21" customHeight="1" x14ac:dyDescent="0.3">
      <c r="A36" s="103"/>
      <c r="B36" s="64">
        <f>DATE($R$2,$S$2,(1-WEEKDAY(DATE($R$2,$S$2,1),2))+(COLUMN(F31)-1)+(ROW(O5)-1)*7)</f>
        <v>45688</v>
      </c>
      <c r="C36" s="50">
        <f t="shared" si="0"/>
        <v>45688</v>
      </c>
      <c r="D36" s="92"/>
      <c r="E36" s="92"/>
      <c r="F36" s="92"/>
      <c r="G36" s="92"/>
      <c r="H36" s="92"/>
      <c r="I36" s="93"/>
    </row>
    <row r="37" spans="1:9" ht="21" hidden="1" customHeight="1" x14ac:dyDescent="0.3">
      <c r="A37" s="103"/>
      <c r="B37" s="69">
        <f>DATE($R$2,$S$2,(1-WEEKDAY(DATE($R$2,$S$2,1),2))+(COLUMN(G31)-1)+(ROW(P5)-1)*7)</f>
        <v>45689</v>
      </c>
      <c r="C37" s="70">
        <f t="shared" si="0"/>
        <v>45689</v>
      </c>
      <c r="D37" s="94"/>
      <c r="E37" s="94"/>
      <c r="F37" s="94"/>
      <c r="G37" s="94"/>
      <c r="H37" s="94"/>
      <c r="I37" s="95"/>
    </row>
    <row r="38" spans="1:9" ht="21" hidden="1" customHeight="1" x14ac:dyDescent="0.3">
      <c r="A38" s="108"/>
      <c r="B38" s="72">
        <f>DATE($R$2,$S$2,(1-WEEKDAY(DATE($R$2,$S$2,1),2))+(COLUMN(H31)-1)+(ROW(Q5)-1)*7)</f>
        <v>45690</v>
      </c>
      <c r="C38" s="73">
        <f t="shared" si="0"/>
        <v>45690</v>
      </c>
      <c r="D38" s="109"/>
      <c r="E38" s="109"/>
      <c r="F38" s="109"/>
      <c r="G38" s="109"/>
      <c r="H38" s="109"/>
      <c r="I38" s="110"/>
    </row>
    <row r="39" spans="1:9" ht="15.7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algorithmName="SHA-512" hashValue="jTGVwD9jO6w6WZWBadt1qJNPR7ufrtcFczWjolsT3naGoJ1DeFX6W2kUwEkRKYY4SMDmmMv/IKSWgDDgJLkxCw==" saltValue="J2WOqKvmY9r66ofinNSPOg==" spinCount="100000" sheet="1" objects="1" scenarios="1" selectLockedCells="1"/>
  <mergeCells count="44">
    <mergeCell ref="A4:A10"/>
    <mergeCell ref="A11:A17"/>
    <mergeCell ref="D9:I9"/>
    <mergeCell ref="D10:I10"/>
    <mergeCell ref="D11:I11"/>
    <mergeCell ref="D12:I12"/>
    <mergeCell ref="D13:I13"/>
    <mergeCell ref="D4:I4"/>
    <mergeCell ref="D5:I5"/>
    <mergeCell ref="D6:I6"/>
    <mergeCell ref="D7:I7"/>
    <mergeCell ref="D8:I8"/>
    <mergeCell ref="A25:A31"/>
    <mergeCell ref="A32:A38"/>
    <mergeCell ref="D18:I18"/>
    <mergeCell ref="D19:I19"/>
    <mergeCell ref="D20:I20"/>
    <mergeCell ref="D21:I21"/>
    <mergeCell ref="D34:I34"/>
    <mergeCell ref="D35:I35"/>
    <mergeCell ref="D36:I36"/>
    <mergeCell ref="D37:I37"/>
    <mergeCell ref="D38:I38"/>
    <mergeCell ref="D29:I29"/>
    <mergeCell ref="D30:I30"/>
    <mergeCell ref="D31:I31"/>
    <mergeCell ref="D32:I32"/>
    <mergeCell ref="D33:I33"/>
    <mergeCell ref="A1:D2"/>
    <mergeCell ref="I1:I3"/>
    <mergeCell ref="G1:H3"/>
    <mergeCell ref="A39:I39"/>
    <mergeCell ref="D14:I14"/>
    <mergeCell ref="D15:I15"/>
    <mergeCell ref="D16:I16"/>
    <mergeCell ref="D17:I17"/>
    <mergeCell ref="D22:I22"/>
    <mergeCell ref="D23:I23"/>
    <mergeCell ref="D24:I24"/>
    <mergeCell ref="D25:I25"/>
    <mergeCell ref="D26:I26"/>
    <mergeCell ref="D27:I27"/>
    <mergeCell ref="D28:I28"/>
    <mergeCell ref="A18:A24"/>
  </mergeCells>
  <conditionalFormatting sqref="B4:C38">
    <cfRule type="expression" dxfId="37" priority="3">
      <formula>MONTH(B4)=$S$2</formula>
    </cfRule>
    <cfRule type="expression" dxfId="36" priority="4">
      <formula>MONTH(B4)&lt;&gt;$S$2</formula>
    </cfRule>
  </conditionalFormatting>
  <pageMargins left="0.2" right="0.25" top="0.38" bottom="0.2" header="0.3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4A741F0-7942-4594-B1D3-FA8AF3CC0F2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DF1C-C9F6-4E31-9F08-3CB320C96967}">
  <dimension ref="A1:T49"/>
  <sheetViews>
    <sheetView showGridLines="0" workbookViewId="0">
      <pane ySplit="3" topLeftCell="A6" activePane="bottomLeft" state="frozen"/>
      <selection pane="bottomLeft" activeCell="O31" sqref="O31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45931</v>
      </c>
      <c r="H1" s="90"/>
      <c r="I1" s="121">
        <f>DATE(R2,S2,1)</f>
        <v>45931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10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40</v>
      </c>
      <c r="B4" s="64">
        <f>DATE($R$2,$S$2,(1-WEEKDAY(DATE($R$2,$S$2,1),2))+(COLUMN(B3)-1)+(ROW(K1)-1)*7)</f>
        <v>45929</v>
      </c>
      <c r="C4" s="50">
        <f>B4</f>
        <v>45929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45930</v>
      </c>
      <c r="C5" s="50">
        <f t="shared" ref="C5:C38" si="0">B5</f>
        <v>45930</v>
      </c>
      <c r="D5" s="92"/>
      <c r="E5" s="92"/>
      <c r="F5" s="92"/>
      <c r="G5" s="92"/>
      <c r="H5" s="92"/>
      <c r="I5" s="92"/>
    </row>
    <row r="6" spans="1:19" ht="21" customHeight="1" x14ac:dyDescent="0.3">
      <c r="A6" s="123"/>
      <c r="B6" s="64">
        <f>DATE($R$2,$S$2,(1-WEEKDAY(DATE($R$2,$S$2,1),2))+(COLUMN(D3)-1)+(ROW(M1)-1)*7)</f>
        <v>45931</v>
      </c>
      <c r="C6" s="50">
        <f t="shared" si="0"/>
        <v>45931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64">
        <f>DATE($R$2,$S$2,(1-WEEKDAY(DATE($R$2,$S$2,1),2))+(COLUMN(E3)-1)+(ROW(N1)-1)*7)</f>
        <v>45932</v>
      </c>
      <c r="C7" s="50">
        <f t="shared" si="0"/>
        <v>45932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45933</v>
      </c>
      <c r="C8" s="50">
        <f t="shared" si="0"/>
        <v>45933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45934</v>
      </c>
      <c r="C9" s="66">
        <f t="shared" si="0"/>
        <v>45934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45935</v>
      </c>
      <c r="C10" s="68">
        <f t="shared" si="0"/>
        <v>45935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41</v>
      </c>
      <c r="B11" s="60">
        <f>DATE($R$2,$S$2,(1-WEEKDAY(DATE($R$2,$S$2,1),2))+(COLUMN(B4)-1)+(ROW(K2)-1)*7)</f>
        <v>45936</v>
      </c>
      <c r="C11" s="52">
        <f t="shared" si="0"/>
        <v>45936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45937</v>
      </c>
      <c r="C12" s="50">
        <f t="shared" si="0"/>
        <v>45937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45938</v>
      </c>
      <c r="C13" s="50">
        <f t="shared" si="0"/>
        <v>45938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45939</v>
      </c>
      <c r="C14" s="50">
        <f t="shared" si="0"/>
        <v>45939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45940</v>
      </c>
      <c r="C15" s="50">
        <f t="shared" si="0"/>
        <v>45940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45941</v>
      </c>
      <c r="C16" s="70">
        <f t="shared" si="0"/>
        <v>45941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45942</v>
      </c>
      <c r="C17" s="68">
        <f t="shared" si="0"/>
        <v>45942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42</v>
      </c>
      <c r="B18" s="60">
        <f>DATE($R$2,$S$2,(1-WEEKDAY(DATE($R$2,$S$2,1),2))+(COLUMN(B13)-1)+(ROW(K3)-1)*7)</f>
        <v>45943</v>
      </c>
      <c r="C18" s="52">
        <f t="shared" si="0"/>
        <v>45943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45944</v>
      </c>
      <c r="C19" s="50">
        <f t="shared" si="0"/>
        <v>45944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45945</v>
      </c>
      <c r="C20" s="50">
        <f t="shared" si="0"/>
        <v>45945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45946</v>
      </c>
      <c r="C21" s="50">
        <f t="shared" si="0"/>
        <v>45946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45947</v>
      </c>
      <c r="C22" s="50">
        <f t="shared" si="0"/>
        <v>45947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45948</v>
      </c>
      <c r="C23" s="70">
        <f t="shared" si="0"/>
        <v>45948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45949</v>
      </c>
      <c r="C24" s="68">
        <f t="shared" si="0"/>
        <v>45949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43</v>
      </c>
      <c r="B25" s="60">
        <f>DATE($R$2,$S$2,(1-WEEKDAY(DATE($R$2,$S$2,1),2))+(COLUMN(B22)-1)+(ROW(K4)-1)*7)</f>
        <v>45950</v>
      </c>
      <c r="C25" s="52">
        <f t="shared" si="0"/>
        <v>45950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45951</v>
      </c>
      <c r="C26" s="50">
        <f t="shared" si="0"/>
        <v>45951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45952</v>
      </c>
      <c r="C27" s="50">
        <f t="shared" si="0"/>
        <v>45952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45953</v>
      </c>
      <c r="C28" s="50">
        <f t="shared" si="0"/>
        <v>45953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45954</v>
      </c>
      <c r="C29" s="50">
        <f t="shared" si="0"/>
        <v>45954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45955</v>
      </c>
      <c r="C30" s="70">
        <f t="shared" si="0"/>
        <v>45955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45956</v>
      </c>
      <c r="C31" s="68">
        <f t="shared" si="0"/>
        <v>45956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44</v>
      </c>
      <c r="B32" s="60">
        <f>DATE($R$2,$S$2,(1-WEEKDAY(DATE($R$2,$S$2,1),2))+(COLUMN(B31)-1)+(ROW(K5)-1)*7)</f>
        <v>45957</v>
      </c>
      <c r="C32" s="52">
        <f t="shared" si="0"/>
        <v>45957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45958</v>
      </c>
      <c r="C33" s="50">
        <f t="shared" si="0"/>
        <v>45958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45959</v>
      </c>
      <c r="C34" s="50">
        <f t="shared" si="0"/>
        <v>45959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45960</v>
      </c>
      <c r="C35" s="50">
        <f t="shared" si="0"/>
        <v>45960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23"/>
      <c r="B36" s="64">
        <f>DATE($R$2,$S$2,(1-WEEKDAY(DATE($R$2,$S$2,1),2))+(COLUMN(F31)-1)+(ROW(O5)-1)*7)</f>
        <v>45961</v>
      </c>
      <c r="C36" s="50">
        <f t="shared" si="0"/>
        <v>45961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23"/>
      <c r="B37" s="69">
        <f>DATE($R$2,$S$2,(1-WEEKDAY(DATE($R$2,$S$2,1),2))+(COLUMN(G31)-1)+(ROW(P5)-1)*7)</f>
        <v>45962</v>
      </c>
      <c r="C37" s="70">
        <f t="shared" si="0"/>
        <v>45962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29"/>
      <c r="B38" s="72">
        <f>DATE($R$2,$S$2,(1-WEEKDAY(DATE($R$2,$S$2,1),2))+(COLUMN(H31)-1)+(ROW(Q5)-1)*7)</f>
        <v>45963</v>
      </c>
      <c r="C38" s="73">
        <f t="shared" si="0"/>
        <v>45963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10" priority="2">
      <formula>MONTH(B4)=$S$2</formula>
    </cfRule>
    <cfRule type="expression" dxfId="9" priority="3">
      <formula>MONTH(B4)&lt;&gt;$S$2</formula>
    </cfRule>
  </conditionalFormatting>
  <pageMargins left="0.24" right="0.25" top="0.14000000000000001" bottom="0.2" header="0.15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D61D1FD-141F-45B6-B423-0BF4174E8CB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B0BF-20DB-49B0-9DB2-F07DDE658873}">
  <dimension ref="A1:T49"/>
  <sheetViews>
    <sheetView showGridLines="0" workbookViewId="0">
      <pane ySplit="3" topLeftCell="A9" activePane="bottomLeft" state="frozen"/>
      <selection pane="bottomLeft" activeCell="L21" sqref="L21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45962</v>
      </c>
      <c r="H1" s="90"/>
      <c r="I1" s="121">
        <f>DATE(R2,S2,1)</f>
        <v>45962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11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44</v>
      </c>
      <c r="B4" s="64">
        <f>DATE($R$2,$S$2,(1-WEEKDAY(DATE($R$2,$S$2,1),2))+(COLUMN(B3)-1)+(ROW(K1)-1)*7)</f>
        <v>45957</v>
      </c>
      <c r="C4" s="50">
        <f>B4</f>
        <v>45957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45958</v>
      </c>
      <c r="C5" s="50">
        <f t="shared" ref="C5:C38" si="0">B5</f>
        <v>45958</v>
      </c>
      <c r="D5" s="92"/>
      <c r="E5" s="92"/>
      <c r="F5" s="92"/>
      <c r="G5" s="92"/>
      <c r="H5" s="92"/>
      <c r="I5" s="92"/>
    </row>
    <row r="6" spans="1:19" ht="21" hidden="1" customHeight="1" x14ac:dyDescent="0.3">
      <c r="A6" s="123"/>
      <c r="B6" s="64">
        <f>DATE($R$2,$S$2,(1-WEEKDAY(DATE($R$2,$S$2,1),2))+(COLUMN(D3)-1)+(ROW(M1)-1)*7)</f>
        <v>45959</v>
      </c>
      <c r="C6" s="50">
        <f t="shared" si="0"/>
        <v>45959</v>
      </c>
      <c r="D6" s="92"/>
      <c r="E6" s="92"/>
      <c r="F6" s="92"/>
      <c r="G6" s="92"/>
      <c r="H6" s="92"/>
      <c r="I6" s="92"/>
    </row>
    <row r="7" spans="1:19" ht="21" hidden="1" customHeight="1" x14ac:dyDescent="0.3">
      <c r="A7" s="123"/>
      <c r="B7" s="64">
        <f>DATE($R$2,$S$2,(1-WEEKDAY(DATE($R$2,$S$2,1),2))+(COLUMN(E3)-1)+(ROW(N1)-1)*7)</f>
        <v>45960</v>
      </c>
      <c r="C7" s="50">
        <f t="shared" si="0"/>
        <v>45960</v>
      </c>
      <c r="D7" s="92"/>
      <c r="E7" s="92"/>
      <c r="F7" s="92"/>
      <c r="G7" s="92"/>
      <c r="H7" s="92"/>
      <c r="I7" s="92"/>
    </row>
    <row r="8" spans="1:19" ht="21" hidden="1" customHeight="1" x14ac:dyDescent="0.3">
      <c r="A8" s="123"/>
      <c r="B8" s="64">
        <f>DATE($R$2,$S$2,(1-WEEKDAY(DATE($R$2,$S$2,1),2))+(COLUMN(F3)-1)+(ROW(O1)-1)*7)</f>
        <v>45961</v>
      </c>
      <c r="C8" s="50">
        <f t="shared" si="0"/>
        <v>45961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45962</v>
      </c>
      <c r="C9" s="66">
        <f t="shared" si="0"/>
        <v>45962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45963</v>
      </c>
      <c r="C10" s="68">
        <f t="shared" si="0"/>
        <v>45963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45</v>
      </c>
      <c r="B11" s="60">
        <f>DATE($R$2,$S$2,(1-WEEKDAY(DATE($R$2,$S$2,1),2))+(COLUMN(B4)-1)+(ROW(K2)-1)*7)</f>
        <v>45964</v>
      </c>
      <c r="C11" s="52">
        <f t="shared" si="0"/>
        <v>45964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45965</v>
      </c>
      <c r="C12" s="50">
        <f t="shared" si="0"/>
        <v>45965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45966</v>
      </c>
      <c r="C13" s="50">
        <f t="shared" si="0"/>
        <v>45966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45967</v>
      </c>
      <c r="C14" s="50">
        <f t="shared" si="0"/>
        <v>45967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45968</v>
      </c>
      <c r="C15" s="50">
        <f t="shared" si="0"/>
        <v>45968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45969</v>
      </c>
      <c r="C16" s="70">
        <f t="shared" si="0"/>
        <v>45969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45970</v>
      </c>
      <c r="C17" s="68">
        <f t="shared" si="0"/>
        <v>45970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46</v>
      </c>
      <c r="B18" s="60">
        <f>DATE($R$2,$S$2,(1-WEEKDAY(DATE($R$2,$S$2,1),2))+(COLUMN(B13)-1)+(ROW(K3)-1)*7)</f>
        <v>45971</v>
      </c>
      <c r="C18" s="52">
        <f t="shared" si="0"/>
        <v>45971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45972</v>
      </c>
      <c r="C19" s="50">
        <f t="shared" si="0"/>
        <v>45972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45973</v>
      </c>
      <c r="C20" s="50">
        <f t="shared" si="0"/>
        <v>45973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45974</v>
      </c>
      <c r="C21" s="50">
        <f t="shared" si="0"/>
        <v>45974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45975</v>
      </c>
      <c r="C22" s="50">
        <f t="shared" si="0"/>
        <v>45975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45976</v>
      </c>
      <c r="C23" s="70">
        <f t="shared" si="0"/>
        <v>45976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45977</v>
      </c>
      <c r="C24" s="68">
        <f t="shared" si="0"/>
        <v>45977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47</v>
      </c>
      <c r="B25" s="60">
        <f>DATE($R$2,$S$2,(1-WEEKDAY(DATE($R$2,$S$2,1),2))+(COLUMN(B22)-1)+(ROW(K4)-1)*7)</f>
        <v>45978</v>
      </c>
      <c r="C25" s="52">
        <f t="shared" si="0"/>
        <v>45978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45979</v>
      </c>
      <c r="C26" s="50">
        <f t="shared" si="0"/>
        <v>45979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45980</v>
      </c>
      <c r="C27" s="50">
        <f t="shared" si="0"/>
        <v>45980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45981</v>
      </c>
      <c r="C28" s="50">
        <f t="shared" si="0"/>
        <v>45981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45982</v>
      </c>
      <c r="C29" s="50">
        <f t="shared" si="0"/>
        <v>45982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45983</v>
      </c>
      <c r="C30" s="70">
        <f t="shared" si="0"/>
        <v>45983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45984</v>
      </c>
      <c r="C31" s="68">
        <f t="shared" si="0"/>
        <v>45984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48</v>
      </c>
      <c r="B32" s="60">
        <f>DATE($R$2,$S$2,(1-WEEKDAY(DATE($R$2,$S$2,1),2))+(COLUMN(B31)-1)+(ROW(K5)-1)*7)</f>
        <v>45985</v>
      </c>
      <c r="C32" s="52">
        <f t="shared" si="0"/>
        <v>45985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45986</v>
      </c>
      <c r="C33" s="50">
        <f t="shared" si="0"/>
        <v>45986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45987</v>
      </c>
      <c r="C34" s="50">
        <f t="shared" si="0"/>
        <v>45987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45988</v>
      </c>
      <c r="C35" s="50">
        <f t="shared" si="0"/>
        <v>45988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23"/>
      <c r="B36" s="64">
        <f>DATE($R$2,$S$2,(1-WEEKDAY(DATE($R$2,$S$2,1),2))+(COLUMN(F31)-1)+(ROW(O5)-1)*7)</f>
        <v>45989</v>
      </c>
      <c r="C36" s="50">
        <f t="shared" si="0"/>
        <v>45989</v>
      </c>
      <c r="D36" s="92"/>
      <c r="E36" s="92"/>
      <c r="F36" s="92"/>
      <c r="G36" s="92"/>
      <c r="H36" s="92"/>
      <c r="I36" s="92"/>
    </row>
    <row r="37" spans="1:9" ht="21" customHeight="1" x14ac:dyDescent="0.3">
      <c r="A37" s="123"/>
      <c r="B37" s="69">
        <f>DATE($R$2,$S$2,(1-WEEKDAY(DATE($R$2,$S$2,1),2))+(COLUMN(G31)-1)+(ROW(P5)-1)*7)</f>
        <v>45990</v>
      </c>
      <c r="C37" s="70">
        <f t="shared" si="0"/>
        <v>45990</v>
      </c>
      <c r="D37" s="94"/>
      <c r="E37" s="94"/>
      <c r="F37" s="94"/>
      <c r="G37" s="94"/>
      <c r="H37" s="94"/>
      <c r="I37" s="94"/>
    </row>
    <row r="38" spans="1:9" ht="21" customHeight="1" x14ac:dyDescent="0.3">
      <c r="A38" s="129"/>
      <c r="B38" s="72">
        <f>DATE($R$2,$S$2,(1-WEEKDAY(DATE($R$2,$S$2,1),2))+(COLUMN(H31)-1)+(ROW(Q5)-1)*7)</f>
        <v>45991</v>
      </c>
      <c r="C38" s="73">
        <f t="shared" si="0"/>
        <v>45991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7" priority="2">
      <formula>MONTH(B4)=$S$2</formula>
    </cfRule>
    <cfRule type="expression" dxfId="6" priority="3">
      <formula>MONTH(B4)&lt;&gt;$S$2</formula>
    </cfRule>
  </conditionalFormatting>
  <pageMargins left="0.2" right="0.25" top="0.16" bottom="0.2" header="0.19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7A3DDDD-9310-4BB7-8582-BD0C00C856F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6E6E-C424-46FF-B3AA-F79BF5847DC9}">
  <dimension ref="A1:T51"/>
  <sheetViews>
    <sheetView showGridLines="0" workbookViewId="0">
      <pane ySplit="3" topLeftCell="A14" activePane="bottomLeft" state="frozen"/>
      <selection pane="bottomLeft" activeCell="A25" sqref="A25:A31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45992</v>
      </c>
      <c r="H1" s="90"/>
      <c r="I1" s="121">
        <f>DATE(R2,S2,1)</f>
        <v>45992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12</v>
      </c>
    </row>
    <row r="3" spans="1:19" ht="29.25" customHeight="1" x14ac:dyDescent="0.3">
      <c r="A3" s="61" t="s">
        <v>2</v>
      </c>
      <c r="B3" s="62"/>
      <c r="C3" s="62"/>
      <c r="D3" s="62"/>
      <c r="E3" s="63"/>
      <c r="F3" s="63"/>
      <c r="G3" s="140"/>
      <c r="H3" s="140"/>
      <c r="I3" s="141"/>
    </row>
    <row r="4" spans="1:19" ht="21" customHeight="1" x14ac:dyDescent="0.3">
      <c r="A4" s="142">
        <f>WEEKNUM($B$4,21)</f>
        <v>49</v>
      </c>
      <c r="B4" s="60">
        <f>DATE($R$2,$S$2,(1-WEEKDAY(DATE($R$2,$S$2,1),2))+(COLUMN(B3)-1)+(ROW(K1)-1)*7)</f>
        <v>45992</v>
      </c>
      <c r="C4" s="52">
        <f>B4</f>
        <v>45992</v>
      </c>
      <c r="D4" s="143"/>
      <c r="E4" s="143"/>
      <c r="F4" s="143"/>
      <c r="G4" s="143"/>
      <c r="H4" s="143"/>
      <c r="I4" s="143"/>
    </row>
    <row r="5" spans="1:19" ht="21" customHeight="1" x14ac:dyDescent="0.3">
      <c r="A5" s="123"/>
      <c r="B5" s="51">
        <f>DATE($R$2,$S$2,(1-WEEKDAY(DATE($R$2,$S$2,1),2))+(COLUMN(C3)-1)+(ROW(L1)-1)*7)</f>
        <v>45993</v>
      </c>
      <c r="C5" s="50">
        <f t="shared" ref="C5:C40" si="0">B5</f>
        <v>45993</v>
      </c>
      <c r="D5" s="92"/>
      <c r="E5" s="92"/>
      <c r="F5" s="92"/>
      <c r="G5" s="92"/>
      <c r="H5" s="92"/>
      <c r="I5" s="92"/>
    </row>
    <row r="6" spans="1:19" ht="21" customHeight="1" x14ac:dyDescent="0.3">
      <c r="A6" s="123"/>
      <c r="B6" s="51">
        <f>DATE($R$2,$S$2,(1-WEEKDAY(DATE($R$2,$S$2,1),2))+(COLUMN(D3)-1)+(ROW(M1)-1)*7)</f>
        <v>45994</v>
      </c>
      <c r="C6" s="50">
        <f t="shared" si="0"/>
        <v>45994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64">
        <f>DATE($R$2,$S$2,(1-WEEKDAY(DATE($R$2,$S$2,1),2))+(COLUMN(E3)-1)+(ROW(N1)-1)*7)</f>
        <v>45995</v>
      </c>
      <c r="C7" s="50">
        <f t="shared" si="0"/>
        <v>45995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45996</v>
      </c>
      <c r="C8" s="50">
        <f t="shared" si="0"/>
        <v>45996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45997</v>
      </c>
      <c r="C9" s="66">
        <f t="shared" si="0"/>
        <v>45997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45998</v>
      </c>
      <c r="C10" s="68">
        <f t="shared" si="0"/>
        <v>45998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50</v>
      </c>
      <c r="B11" s="60">
        <f>DATE($R$2,$S$2,(1-WEEKDAY(DATE($R$2,$S$2,1),2))+(COLUMN(B4)-1)+(ROW(K2)-1)*7)</f>
        <v>45999</v>
      </c>
      <c r="C11" s="52">
        <f t="shared" si="0"/>
        <v>45999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46000</v>
      </c>
      <c r="C12" s="50">
        <f t="shared" si="0"/>
        <v>46000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46001</v>
      </c>
      <c r="C13" s="50">
        <f t="shared" si="0"/>
        <v>46001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46002</v>
      </c>
      <c r="C14" s="50">
        <f t="shared" si="0"/>
        <v>46002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46003</v>
      </c>
      <c r="C15" s="50">
        <f t="shared" si="0"/>
        <v>46003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46004</v>
      </c>
      <c r="C16" s="70">
        <f t="shared" si="0"/>
        <v>46004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46005</v>
      </c>
      <c r="C17" s="68">
        <f t="shared" si="0"/>
        <v>46005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51</v>
      </c>
      <c r="B18" s="60">
        <f>DATE($R$2,$S$2,(1-WEEKDAY(DATE($R$2,$S$2,1),2))+(COLUMN(B13)-1)+(ROW(K3)-1)*7)</f>
        <v>46006</v>
      </c>
      <c r="C18" s="52">
        <f t="shared" si="0"/>
        <v>46006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46007</v>
      </c>
      <c r="C19" s="50">
        <f t="shared" si="0"/>
        <v>46007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46008</v>
      </c>
      <c r="C20" s="50">
        <f t="shared" si="0"/>
        <v>46008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46009</v>
      </c>
      <c r="C21" s="50">
        <f t="shared" si="0"/>
        <v>46009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46010</v>
      </c>
      <c r="C22" s="50">
        <f t="shared" si="0"/>
        <v>46010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46011</v>
      </c>
      <c r="C23" s="70">
        <f t="shared" si="0"/>
        <v>46011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46012</v>
      </c>
      <c r="C24" s="68">
        <f t="shared" si="0"/>
        <v>46012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52</v>
      </c>
      <c r="B25" s="60">
        <f>DATE($R$2,$S$2,(1-WEEKDAY(DATE($R$2,$S$2,1),2))+(COLUMN(B22)-1)+(ROW(K4)-1)*7)</f>
        <v>46013</v>
      </c>
      <c r="C25" s="52">
        <f t="shared" si="0"/>
        <v>46013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46014</v>
      </c>
      <c r="C26" s="50">
        <f t="shared" si="0"/>
        <v>46014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46015</v>
      </c>
      <c r="C27" s="50">
        <f t="shared" si="0"/>
        <v>46015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46016</v>
      </c>
      <c r="C28" s="50">
        <f t="shared" si="0"/>
        <v>46016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46017</v>
      </c>
      <c r="C29" s="50">
        <f t="shared" si="0"/>
        <v>46017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46018</v>
      </c>
      <c r="C30" s="70">
        <f t="shared" si="0"/>
        <v>46018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46019</v>
      </c>
      <c r="C31" s="68">
        <f t="shared" si="0"/>
        <v>46019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51">
        <f>WEEKNUM($B$32,21)</f>
        <v>1</v>
      </c>
      <c r="B32" s="60">
        <f>DATE($R$2,$S$2,(1-WEEKDAY(DATE($R$2,$S$2,1),2))+(COLUMN(B31)-1)+(ROW(K5)-1)*7)</f>
        <v>46020</v>
      </c>
      <c r="C32" s="52">
        <f t="shared" si="0"/>
        <v>46020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52"/>
      <c r="B33" s="64">
        <f>DATE($R$2,$S$2,(1-WEEKDAY(DATE($R$2,$S$2,1),2))+(COLUMN(C31)-1)+(ROW(L5)-1)*7)</f>
        <v>46021</v>
      </c>
      <c r="C33" s="50">
        <f t="shared" si="0"/>
        <v>46021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52"/>
      <c r="B34" s="64">
        <f>DATE($R$2,$S$2,(1-WEEKDAY(DATE($R$2,$S$2,1),2))+(COLUMN(D31)-1)+(ROW(M5)-1)*7)</f>
        <v>46022</v>
      </c>
      <c r="C34" s="50">
        <f t="shared" si="0"/>
        <v>46022</v>
      </c>
      <c r="D34" s="92"/>
      <c r="E34" s="92"/>
      <c r="F34" s="92"/>
      <c r="G34" s="92"/>
      <c r="H34" s="92"/>
      <c r="I34" s="92"/>
    </row>
    <row r="35" spans="1:9" ht="21" hidden="1" customHeight="1" x14ac:dyDescent="0.3">
      <c r="A35" s="152"/>
      <c r="B35" s="64">
        <f>DATE($R$2,$S$2,(1-WEEKDAY(DATE($R$2,$S$2,1),2))+(COLUMN(E31)-1)+(ROW(N5)-1)*7)</f>
        <v>46023</v>
      </c>
      <c r="C35" s="50">
        <f t="shared" si="0"/>
        <v>46023</v>
      </c>
      <c r="D35" s="92"/>
      <c r="E35" s="92"/>
      <c r="F35" s="92"/>
      <c r="G35" s="92"/>
      <c r="H35" s="92"/>
      <c r="I35" s="92"/>
    </row>
    <row r="36" spans="1:9" ht="21" hidden="1" customHeight="1" x14ac:dyDescent="0.3">
      <c r="A36" s="152"/>
      <c r="B36" s="64">
        <f>DATE($R$2,$S$2,(1-WEEKDAY(DATE($R$2,$S$2,1),2))+(COLUMN(F31)-1)+(ROW(O5)-1)*7)</f>
        <v>46024</v>
      </c>
      <c r="C36" s="50">
        <f t="shared" si="0"/>
        <v>46024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52"/>
      <c r="B37" s="69">
        <f>DATE($R$2,$S$2,(1-WEEKDAY(DATE($R$2,$S$2,1),2))+(COLUMN(G31)-1)+(ROW(P5)-1)*7)</f>
        <v>46025</v>
      </c>
      <c r="C37" s="70">
        <f t="shared" si="0"/>
        <v>46025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42"/>
      <c r="B38" s="71">
        <f>DATE($R$2,$S$2,(1-WEEKDAY(DATE($R$2,$S$2,1),2))+(COLUMN(H31)-1)+(ROW(Q5)-1)*7)</f>
        <v>46026</v>
      </c>
      <c r="C38" s="70">
        <f t="shared" si="0"/>
        <v>46026</v>
      </c>
      <c r="D38" s="144"/>
      <c r="E38" s="145"/>
      <c r="F38" s="145"/>
      <c r="G38" s="145"/>
      <c r="H38" s="145"/>
      <c r="I38" s="146"/>
    </row>
    <row r="39" spans="1:9" ht="21" hidden="1" customHeight="1" x14ac:dyDescent="0.3">
      <c r="A39" s="147">
        <f>WEEKNUM($B$39,21)</f>
        <v>2</v>
      </c>
      <c r="B39" s="74">
        <f>DATE($R$2,$S$2,(1-WEEKDAY(DATE($R$2,$S$2,1),2))+(COLUMN(I31)-1)+(ROW(R5)-1)*7)</f>
        <v>46027</v>
      </c>
      <c r="C39" s="50">
        <f t="shared" si="0"/>
        <v>46027</v>
      </c>
      <c r="D39" s="57"/>
      <c r="E39" s="58"/>
      <c r="F39" s="58"/>
      <c r="G39" s="58"/>
      <c r="H39" s="58"/>
      <c r="I39" s="59"/>
    </row>
    <row r="40" spans="1:9" ht="21" hidden="1" customHeight="1" x14ac:dyDescent="0.3">
      <c r="A40" s="153"/>
      <c r="B40" s="75">
        <f>DATE($R$2,$S$2,(1-WEEKDAY(DATE($R$2,$S$2,1),2))+(COLUMN(J31)-1)+(ROW(S5)-1)*7)</f>
        <v>46028</v>
      </c>
      <c r="C40" s="76">
        <f t="shared" si="0"/>
        <v>46028</v>
      </c>
      <c r="D40" s="154"/>
      <c r="E40" s="154"/>
      <c r="F40" s="154"/>
      <c r="G40" s="154"/>
      <c r="H40" s="154"/>
      <c r="I40" s="154"/>
    </row>
    <row r="41" spans="1:9" ht="15.75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</row>
    <row r="42" spans="1:9" ht="19.5" customHeight="1" x14ac:dyDescent="0.3">
      <c r="B42" s="47"/>
      <c r="C42" s="47"/>
      <c r="D42" s="47"/>
      <c r="E42" s="47"/>
      <c r="F42" s="47"/>
      <c r="G42" s="48"/>
      <c r="H42" s="49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spans="1:8" ht="15" customHeight="1" x14ac:dyDescent="0.3">
      <c r="A49" s="43"/>
      <c r="B49" s="44"/>
      <c r="C49" s="44"/>
      <c r="D49" s="44"/>
      <c r="E49" s="44"/>
      <c r="F49" s="44"/>
      <c r="G49" s="45"/>
      <c r="H49" s="46"/>
    </row>
    <row r="50" spans="1:8" ht="15" customHeight="1" x14ac:dyDescent="0.3">
      <c r="A50" s="43"/>
      <c r="B50" s="44"/>
      <c r="C50" s="44"/>
      <c r="D50" s="44"/>
      <c r="E50" s="44"/>
      <c r="F50" s="44"/>
      <c r="G50" s="45"/>
      <c r="H50" s="46"/>
    </row>
    <row r="51" spans="1:8" ht="18.75" customHeight="1" x14ac:dyDescent="0.3"/>
  </sheetData>
  <sheetProtection selectLockedCells="1"/>
  <mergeCells count="46">
    <mergeCell ref="A41:I41"/>
    <mergeCell ref="A32:A38"/>
    <mergeCell ref="A39:A40"/>
    <mergeCell ref="D32:I32"/>
    <mergeCell ref="D33:I33"/>
    <mergeCell ref="D34:I34"/>
    <mergeCell ref="D35:I35"/>
    <mergeCell ref="D36:I36"/>
    <mergeCell ref="D37:I37"/>
    <mergeCell ref="D38:I38"/>
    <mergeCell ref="D40:I40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40">
    <cfRule type="expression" dxfId="4" priority="2">
      <formula>MONTH(B4)=$S$2</formula>
    </cfRule>
    <cfRule type="expression" dxfId="3" priority="3">
      <formula>MONTH(B4)&lt;&gt;$S$2</formula>
    </cfRule>
  </conditionalFormatting>
  <pageMargins left="0.49" right="0.25" top="0.43" bottom="0.2" header="0.21" footer="0.17"/>
  <pageSetup paperSize="9" scale="95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FF5A1BF-889A-416F-A869-76638E2ACBE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B4:I37 B38:D39 C39:C40 B40:I40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2215-2151-4172-A0A5-8843A2417CE5}">
  <sheetPr>
    <tabColor rgb="FFFFB7B7"/>
    <pageSetUpPr fitToPage="1"/>
  </sheetPr>
  <dimension ref="A1:T51"/>
  <sheetViews>
    <sheetView showGridLines="0" workbookViewId="0">
      <pane ySplit="1" topLeftCell="A2" activePane="bottomLeft" state="frozen"/>
      <selection activeCell="K22" sqref="K22"/>
      <selection pane="bottomLeft" activeCell="R12" sqref="R12"/>
    </sheetView>
  </sheetViews>
  <sheetFormatPr baseColWidth="10" defaultColWidth="11.44140625" defaultRowHeight="13.8" x14ac:dyDescent="0.25"/>
  <cols>
    <col min="1" max="1" width="14.44140625" style="37" customWidth="1"/>
    <col min="2" max="2" width="12.6640625" style="38" hidden="1" customWidth="1"/>
    <col min="3" max="3" width="6.88671875" style="38" customWidth="1"/>
    <col min="4" max="4" width="18.6640625" style="39" customWidth="1"/>
    <col min="5" max="5" width="43.33203125" style="40" bestFit="1" customWidth="1"/>
    <col min="6" max="6" width="14.33203125" style="40" customWidth="1"/>
    <col min="7" max="7" width="13" style="17" hidden="1" customWidth="1"/>
    <col min="8" max="8" width="3.33203125" style="17" customWidth="1"/>
    <col min="9" max="9" width="7.5546875" style="17" customWidth="1"/>
    <col min="10" max="10" width="11.44140625" style="17"/>
    <col min="11" max="11" width="4.33203125" style="17" customWidth="1"/>
    <col min="12" max="12" width="3.33203125" style="17" customWidth="1"/>
    <col min="13" max="13" width="11.44140625" style="17" hidden="1" customWidth="1"/>
    <col min="14" max="14" width="11.5546875" style="17" hidden="1" customWidth="1"/>
    <col min="15" max="16" width="16.88671875" style="17" hidden="1" customWidth="1"/>
    <col min="17" max="17" width="11.44140625" style="17" hidden="1" customWidth="1"/>
    <col min="18" max="18" width="7.5546875" style="17" customWidth="1"/>
    <col min="19" max="19" width="11.44140625" style="17"/>
    <col min="20" max="20" width="3.33203125" style="17" customWidth="1"/>
    <col min="21" max="16384" width="11.44140625" style="17"/>
  </cols>
  <sheetData>
    <row r="1" spans="1:20" s="6" customFormat="1" ht="50.4" customHeight="1" thickTop="1" thickBot="1" x14ac:dyDescent="0.3">
      <c r="A1" s="1" t="s">
        <v>3</v>
      </c>
      <c r="B1" s="2" t="s">
        <v>0</v>
      </c>
      <c r="C1" s="2" t="s">
        <v>4</v>
      </c>
      <c r="D1" s="3" t="s">
        <v>5</v>
      </c>
      <c r="E1" s="3" t="s">
        <v>6</v>
      </c>
      <c r="F1" s="4" t="s">
        <v>7</v>
      </c>
      <c r="G1" s="5" t="s">
        <v>8</v>
      </c>
      <c r="I1" s="7" t="s">
        <v>9</v>
      </c>
      <c r="J1" s="155" t="s">
        <v>10</v>
      </c>
      <c r="K1" s="155"/>
      <c r="N1" s="8">
        <v>2025</v>
      </c>
      <c r="O1" s="9">
        <f>DATE($N$1,3,28)+MOD(24-MOD($N$1,19)*10.63,29)-MOD(TRUNC($N$1*5/4)+MOD(24-MOD($N$1,19)*10.63,29)+1,7)</f>
        <v>45767</v>
      </c>
      <c r="P1" s="9">
        <f>DATEVALUE("25.12."&amp;$N$1)</f>
        <v>46016</v>
      </c>
      <c r="R1" s="7" t="s">
        <v>11</v>
      </c>
      <c r="S1" s="156" t="s">
        <v>12</v>
      </c>
      <c r="T1" s="156"/>
    </row>
    <row r="2" spans="1:20" ht="20.100000000000001" customHeight="1" thickTop="1" x14ac:dyDescent="0.25">
      <c r="A2" s="10">
        <f>DATEVALUE("01.01."&amp;$N$1)</f>
        <v>45658</v>
      </c>
      <c r="B2" s="11">
        <f t="shared" ref="B2:B51" si="0">IF(D2="x",A2,"")</f>
        <v>45658</v>
      </c>
      <c r="C2" s="12">
        <f t="shared" ref="C2:C51" si="1">IF(D2="x",A2,"")</f>
        <v>45658</v>
      </c>
      <c r="D2" s="13" t="s">
        <v>13</v>
      </c>
      <c r="E2" s="14" t="s">
        <v>14</v>
      </c>
      <c r="F2" s="15" t="s">
        <v>15</v>
      </c>
      <c r="G2" s="16" t="s">
        <v>16</v>
      </c>
    </row>
    <row r="3" spans="1:20" ht="20.100000000000001" customHeight="1" x14ac:dyDescent="0.25">
      <c r="A3" s="18">
        <f>DATEVALUE("02.01."&amp;$N$1)</f>
        <v>45659</v>
      </c>
      <c r="B3" s="19" t="str">
        <f t="shared" si="0"/>
        <v/>
      </c>
      <c r="C3" s="20" t="str">
        <f t="shared" si="1"/>
        <v/>
      </c>
      <c r="D3" s="21"/>
      <c r="E3" s="22" t="s">
        <v>17</v>
      </c>
      <c r="F3" s="23" t="s">
        <v>18</v>
      </c>
      <c r="G3" s="24" t="s">
        <v>16</v>
      </c>
      <c r="I3" s="17" t="str">
        <f t="shared" ref="I3:I44" ca="1" si="2">IF(B3=MONTH(TODAY()),E3,"")</f>
        <v/>
      </c>
    </row>
    <row r="4" spans="1:20" ht="20.100000000000001" customHeight="1" x14ac:dyDescent="0.25">
      <c r="A4" s="18">
        <f>DATEVALUE("06.01."&amp;$N$1)</f>
        <v>45663</v>
      </c>
      <c r="B4" s="19" t="str">
        <f t="shared" si="0"/>
        <v/>
      </c>
      <c r="C4" s="20" t="str">
        <f t="shared" si="1"/>
        <v/>
      </c>
      <c r="D4" s="21"/>
      <c r="E4" s="22" t="s">
        <v>19</v>
      </c>
      <c r="F4" s="23" t="s">
        <v>15</v>
      </c>
      <c r="G4" s="24" t="s">
        <v>16</v>
      </c>
      <c r="I4" s="17" t="str">
        <f t="shared" ca="1" si="2"/>
        <v/>
      </c>
    </row>
    <row r="5" spans="1:20" ht="20.100000000000001" customHeight="1" x14ac:dyDescent="0.25">
      <c r="A5" s="18">
        <f>DATEVALUE("08.03."&amp;$N$1)</f>
        <v>45724</v>
      </c>
      <c r="B5" s="19" t="str">
        <f t="shared" si="0"/>
        <v/>
      </c>
      <c r="C5" s="20" t="str">
        <f t="shared" si="1"/>
        <v/>
      </c>
      <c r="D5" s="21"/>
      <c r="E5" s="22" t="s">
        <v>20</v>
      </c>
      <c r="F5" s="23" t="s">
        <v>21</v>
      </c>
      <c r="G5" s="24" t="s">
        <v>16</v>
      </c>
      <c r="I5" s="17" t="str">
        <f t="shared" ca="1" si="2"/>
        <v/>
      </c>
    </row>
    <row r="6" spans="1:20" ht="20.100000000000001" customHeight="1" x14ac:dyDescent="0.25">
      <c r="A6" s="18">
        <f>DATEVALUE("19.03."&amp;$N$1)</f>
        <v>45735</v>
      </c>
      <c r="B6" s="19" t="str">
        <f t="shared" si="0"/>
        <v/>
      </c>
      <c r="C6" s="20" t="str">
        <f t="shared" si="1"/>
        <v/>
      </c>
      <c r="D6" s="21"/>
      <c r="E6" s="22" t="s">
        <v>22</v>
      </c>
      <c r="F6" s="23" t="s">
        <v>18</v>
      </c>
      <c r="G6" s="24" t="s">
        <v>16</v>
      </c>
      <c r="I6" s="17" t="str">
        <f t="shared" ca="1" si="2"/>
        <v/>
      </c>
    </row>
    <row r="7" spans="1:20" ht="20.100000000000001" customHeight="1" x14ac:dyDescent="0.25">
      <c r="A7" s="18">
        <f>$O$1-2</f>
        <v>45765</v>
      </c>
      <c r="B7" s="19">
        <f t="shared" si="0"/>
        <v>45765</v>
      </c>
      <c r="C7" s="20">
        <f t="shared" si="1"/>
        <v>45765</v>
      </c>
      <c r="D7" s="21" t="s">
        <v>13</v>
      </c>
      <c r="E7" s="22" t="s">
        <v>23</v>
      </c>
      <c r="F7" s="23" t="s">
        <v>24</v>
      </c>
      <c r="G7" s="24" t="s">
        <v>16</v>
      </c>
      <c r="I7" s="17" t="str">
        <f t="shared" ca="1" si="2"/>
        <v/>
      </c>
    </row>
    <row r="8" spans="1:20" ht="20.100000000000001" customHeight="1" x14ac:dyDescent="0.25">
      <c r="A8" s="18">
        <f>DATE($N$1,3,28)+MOD(24-MOD($N$1,19)*10.63,29)-MOD(TRUNC($N$1*5/4)+MOD(24-MOD($N$1,19)*10.63,29)+1,7)</f>
        <v>45767</v>
      </c>
      <c r="B8" s="19" t="str">
        <f t="shared" si="0"/>
        <v/>
      </c>
      <c r="C8" s="20" t="str">
        <f t="shared" si="1"/>
        <v/>
      </c>
      <c r="D8" s="21"/>
      <c r="E8" s="22" t="s">
        <v>25</v>
      </c>
      <c r="F8" s="23" t="s">
        <v>15</v>
      </c>
      <c r="G8" s="24" t="s">
        <v>16</v>
      </c>
      <c r="I8" s="17" t="str">
        <f t="shared" ca="1" si="2"/>
        <v/>
      </c>
    </row>
    <row r="9" spans="1:20" ht="20.100000000000001" customHeight="1" x14ac:dyDescent="0.25">
      <c r="A9" s="18">
        <f>$O$1+1</f>
        <v>45768</v>
      </c>
      <c r="B9" s="19">
        <f t="shared" si="0"/>
        <v>45768</v>
      </c>
      <c r="C9" s="20">
        <f t="shared" si="1"/>
        <v>45768</v>
      </c>
      <c r="D9" s="21" t="s">
        <v>13</v>
      </c>
      <c r="E9" s="22" t="s">
        <v>26</v>
      </c>
      <c r="F9" s="23" t="s">
        <v>27</v>
      </c>
      <c r="G9" s="24" t="s">
        <v>16</v>
      </c>
      <c r="I9" s="17" t="str">
        <f t="shared" ca="1" si="2"/>
        <v/>
      </c>
    </row>
    <row r="10" spans="1:20" ht="20.100000000000001" customHeight="1" x14ac:dyDescent="0.25">
      <c r="A10" s="18">
        <f>TRUNC(((4&amp;-$N$1)+1)/7)*7+5+(DAY($O$1-3)&lt;8)*7</f>
        <v>45750</v>
      </c>
      <c r="B10" s="19" t="str">
        <f t="shared" si="0"/>
        <v/>
      </c>
      <c r="C10" s="20" t="str">
        <f t="shared" si="1"/>
        <v/>
      </c>
      <c r="D10" s="21"/>
      <c r="E10" s="22" t="s">
        <v>28</v>
      </c>
      <c r="F10" s="23" t="s">
        <v>18</v>
      </c>
      <c r="G10" s="24" t="s">
        <v>16</v>
      </c>
      <c r="I10" s="17" t="str">
        <f t="shared" ca="1" si="2"/>
        <v/>
      </c>
    </row>
    <row r="11" spans="1:20" ht="20.100000000000001" customHeight="1" x14ac:dyDescent="0.25">
      <c r="A11" s="18">
        <f>DATE($N$1,4,31)+1-WEEKDAY(DATE($N$1,4,17),2)</f>
        <v>45775</v>
      </c>
      <c r="B11" s="19" t="str">
        <f t="shared" si="0"/>
        <v/>
      </c>
      <c r="C11" s="20" t="str">
        <f t="shared" si="1"/>
        <v/>
      </c>
      <c r="D11" s="21"/>
      <c r="E11" s="22" t="s">
        <v>29</v>
      </c>
      <c r="F11" s="23" t="s">
        <v>18</v>
      </c>
      <c r="G11" s="24" t="s">
        <v>16</v>
      </c>
      <c r="I11" s="17" t="str">
        <f t="shared" ca="1" si="2"/>
        <v/>
      </c>
    </row>
    <row r="12" spans="1:20" ht="20.100000000000001" customHeight="1" x14ac:dyDescent="0.25">
      <c r="A12" s="18">
        <f>DATEVALUE("01.05."&amp;$N$1)</f>
        <v>45778</v>
      </c>
      <c r="B12" s="19">
        <f t="shared" si="0"/>
        <v>45778</v>
      </c>
      <c r="C12" s="20">
        <f t="shared" si="1"/>
        <v>45778</v>
      </c>
      <c r="D12" s="21" t="s">
        <v>13</v>
      </c>
      <c r="E12" s="22" t="s">
        <v>30</v>
      </c>
      <c r="F12" s="23" t="s">
        <v>24</v>
      </c>
      <c r="G12" s="24" t="s">
        <v>16</v>
      </c>
      <c r="I12" s="17" t="str">
        <f t="shared" ca="1" si="2"/>
        <v/>
      </c>
    </row>
    <row r="13" spans="1:20" ht="20.100000000000001" customHeight="1" x14ac:dyDescent="0.25">
      <c r="A13" s="18">
        <f>DATEVALUE("01.05."&amp;$N$1)</f>
        <v>45778</v>
      </c>
      <c r="B13" s="19" t="str">
        <f t="shared" si="0"/>
        <v/>
      </c>
      <c r="C13" s="20" t="str">
        <f t="shared" si="1"/>
        <v/>
      </c>
      <c r="D13" s="21"/>
      <c r="E13" s="22" t="s">
        <v>31</v>
      </c>
      <c r="F13" s="23" t="s">
        <v>32</v>
      </c>
      <c r="G13" s="24" t="s">
        <v>16</v>
      </c>
      <c r="I13" s="17" t="str">
        <f t="shared" ca="1" si="2"/>
        <v/>
      </c>
    </row>
    <row r="14" spans="1:20" ht="20.100000000000001" customHeight="1" x14ac:dyDescent="0.25">
      <c r="A14" s="18">
        <f>$O$1+39</f>
        <v>45806</v>
      </c>
      <c r="B14" s="19">
        <f t="shared" si="0"/>
        <v>45806</v>
      </c>
      <c r="C14" s="20">
        <f t="shared" si="1"/>
        <v>45806</v>
      </c>
      <c r="D14" s="21" t="s">
        <v>13</v>
      </c>
      <c r="E14" s="22" t="s">
        <v>33</v>
      </c>
      <c r="F14" s="23" t="s">
        <v>15</v>
      </c>
      <c r="G14" s="24" t="s">
        <v>16</v>
      </c>
      <c r="I14" s="17" t="str">
        <f t="shared" ca="1" si="2"/>
        <v/>
      </c>
    </row>
    <row r="15" spans="1:20" ht="20.100000000000001" customHeight="1" x14ac:dyDescent="0.25">
      <c r="A15" s="18">
        <f>$O$1+49</f>
        <v>45816</v>
      </c>
      <c r="B15" s="19" t="str">
        <f t="shared" si="0"/>
        <v/>
      </c>
      <c r="C15" s="20" t="str">
        <f t="shared" si="1"/>
        <v/>
      </c>
      <c r="D15" s="21"/>
      <c r="E15" s="22" t="s">
        <v>34</v>
      </c>
      <c r="F15" s="23" t="s">
        <v>27</v>
      </c>
      <c r="G15" s="24" t="s">
        <v>16</v>
      </c>
      <c r="I15" s="17" t="str">
        <f t="shared" ca="1" si="2"/>
        <v/>
      </c>
    </row>
    <row r="16" spans="1:20" ht="20.100000000000001" customHeight="1" x14ac:dyDescent="0.25">
      <c r="A16" s="18">
        <f>$O$1+50</f>
        <v>45817</v>
      </c>
      <c r="B16" s="19">
        <f t="shared" si="0"/>
        <v>45817</v>
      </c>
      <c r="C16" s="20">
        <f t="shared" si="1"/>
        <v>45817</v>
      </c>
      <c r="D16" s="21" t="s">
        <v>13</v>
      </c>
      <c r="E16" s="22" t="s">
        <v>35</v>
      </c>
      <c r="F16" s="23" t="s">
        <v>15</v>
      </c>
      <c r="G16" s="24" t="s">
        <v>16</v>
      </c>
      <c r="I16" s="17" t="str">
        <f t="shared" ca="1" si="2"/>
        <v/>
      </c>
    </row>
    <row r="17" spans="1:9" ht="20.100000000000001" customHeight="1" x14ac:dyDescent="0.25">
      <c r="A17" s="18">
        <f>$O$1+60</f>
        <v>45827</v>
      </c>
      <c r="B17" s="19" t="str">
        <f t="shared" si="0"/>
        <v/>
      </c>
      <c r="C17" s="20" t="str">
        <f t="shared" si="1"/>
        <v/>
      </c>
      <c r="D17" s="21"/>
      <c r="E17" s="22" t="s">
        <v>36</v>
      </c>
      <c r="F17" s="23" t="s">
        <v>15</v>
      </c>
      <c r="G17" s="24" t="s">
        <v>16</v>
      </c>
      <c r="I17" s="17" t="str">
        <f t="shared" ca="1" si="2"/>
        <v/>
      </c>
    </row>
    <row r="18" spans="1:9" ht="20.100000000000001" customHeight="1" x14ac:dyDescent="0.25">
      <c r="A18" s="18">
        <f>DATEVALUE("29.06."&amp;$N$1)</f>
        <v>45837</v>
      </c>
      <c r="B18" s="19" t="str">
        <f t="shared" si="0"/>
        <v/>
      </c>
      <c r="C18" s="20" t="str">
        <f t="shared" si="1"/>
        <v/>
      </c>
      <c r="D18" s="21"/>
      <c r="E18" s="22" t="s">
        <v>37</v>
      </c>
      <c r="F18" s="23" t="s">
        <v>18</v>
      </c>
      <c r="G18" s="24" t="s">
        <v>16</v>
      </c>
      <c r="I18" s="17" t="str">
        <f t="shared" ca="1" si="2"/>
        <v/>
      </c>
    </row>
    <row r="19" spans="1:9" ht="20.100000000000001" customHeight="1" x14ac:dyDescent="0.25">
      <c r="A19" s="18">
        <f>DATEVALUE("01.08."&amp;$N$1)</f>
        <v>45870</v>
      </c>
      <c r="B19" s="19" t="str">
        <f t="shared" si="0"/>
        <v/>
      </c>
      <c r="C19" s="20" t="str">
        <f t="shared" si="1"/>
        <v/>
      </c>
      <c r="D19" s="21"/>
      <c r="E19" s="22" t="s">
        <v>38</v>
      </c>
      <c r="F19" s="23" t="s">
        <v>18</v>
      </c>
      <c r="G19" s="24" t="s">
        <v>16</v>
      </c>
      <c r="I19" s="17" t="str">
        <f t="shared" ca="1" si="2"/>
        <v/>
      </c>
    </row>
    <row r="20" spans="1:9" ht="20.100000000000001" customHeight="1" x14ac:dyDescent="0.25">
      <c r="A20" s="18">
        <f>DATEVALUE("08.08."&amp;$N$1)</f>
        <v>45877</v>
      </c>
      <c r="B20" s="19" t="str">
        <f t="shared" si="0"/>
        <v/>
      </c>
      <c r="C20" s="20" t="str">
        <f t="shared" si="1"/>
        <v/>
      </c>
      <c r="D20" s="21"/>
      <c r="E20" s="25" t="s">
        <v>39</v>
      </c>
      <c r="F20" s="23" t="s">
        <v>21</v>
      </c>
      <c r="G20" s="24" t="s">
        <v>16</v>
      </c>
      <c r="I20" s="17" t="str">
        <f t="shared" ca="1" si="2"/>
        <v/>
      </c>
    </row>
    <row r="21" spans="1:9" ht="20.100000000000001" customHeight="1" x14ac:dyDescent="0.25">
      <c r="A21" s="18">
        <f>DATEVALUE("15.08."&amp;$N$1)</f>
        <v>45884</v>
      </c>
      <c r="B21" s="19" t="str">
        <f t="shared" si="0"/>
        <v/>
      </c>
      <c r="C21" s="20" t="str">
        <f t="shared" si="1"/>
        <v/>
      </c>
      <c r="D21" s="21"/>
      <c r="E21" s="25" t="s">
        <v>40</v>
      </c>
      <c r="F21" s="23" t="s">
        <v>15</v>
      </c>
      <c r="G21" s="24" t="s">
        <v>16</v>
      </c>
      <c r="I21" s="17" t="str">
        <f t="shared" ca="1" si="2"/>
        <v/>
      </c>
    </row>
    <row r="22" spans="1:9" ht="20.100000000000001" customHeight="1" x14ac:dyDescent="0.25">
      <c r="A22" s="18">
        <f>DATE($N$1,9,1)+11-WEEKDAY(DATE($N$1,9,1),2)</f>
        <v>45911</v>
      </c>
      <c r="B22" s="19" t="str">
        <f t="shared" si="0"/>
        <v/>
      </c>
      <c r="C22" s="20" t="str">
        <f t="shared" si="1"/>
        <v/>
      </c>
      <c r="D22" s="21"/>
      <c r="E22" s="25" t="s">
        <v>41</v>
      </c>
      <c r="F22" s="23" t="s">
        <v>18</v>
      </c>
      <c r="G22" s="24" t="s">
        <v>16</v>
      </c>
      <c r="I22" s="17" t="str">
        <f t="shared" ca="1" si="2"/>
        <v/>
      </c>
    </row>
    <row r="23" spans="1:9" ht="20.100000000000001" customHeight="1" x14ac:dyDescent="0.25">
      <c r="A23" s="18">
        <f>DATE($N$1,9,1)+15-WEEKDAY(DATE($N$1,9,1),2)</f>
        <v>45915</v>
      </c>
      <c r="B23" s="19" t="str">
        <f t="shared" si="0"/>
        <v/>
      </c>
      <c r="C23" s="20" t="str">
        <f t="shared" si="1"/>
        <v/>
      </c>
      <c r="D23" s="21"/>
      <c r="E23" s="25" t="s">
        <v>42</v>
      </c>
      <c r="F23" s="23" t="s">
        <v>18</v>
      </c>
      <c r="G23" s="24" t="s">
        <v>16</v>
      </c>
      <c r="I23" s="17" t="str">
        <f t="shared" ca="1" si="2"/>
        <v/>
      </c>
    </row>
    <row r="24" spans="1:9" ht="20.100000000000001" customHeight="1" x14ac:dyDescent="0.25">
      <c r="A24" s="18">
        <f>DATE($N$1,9,1)+21-WEEKDAY(DATE($N$1,9,1),2)</f>
        <v>45921</v>
      </c>
      <c r="B24" s="19" t="str">
        <f t="shared" si="0"/>
        <v/>
      </c>
      <c r="C24" s="20" t="str">
        <f t="shared" si="1"/>
        <v/>
      </c>
      <c r="D24" s="21"/>
      <c r="E24" s="25" t="s">
        <v>43</v>
      </c>
      <c r="F24" s="23" t="s">
        <v>18</v>
      </c>
      <c r="G24" s="24" t="s">
        <v>16</v>
      </c>
      <c r="I24" s="17" t="str">
        <f t="shared" ca="1" si="2"/>
        <v/>
      </c>
    </row>
    <row r="25" spans="1:9" ht="20.100000000000001" customHeight="1" x14ac:dyDescent="0.25">
      <c r="A25" s="18">
        <f>DATEVALUE("20.09."&amp;$N$1)</f>
        <v>45920</v>
      </c>
      <c r="B25" s="19" t="str">
        <f t="shared" si="0"/>
        <v/>
      </c>
      <c r="C25" s="20" t="str">
        <f t="shared" si="1"/>
        <v/>
      </c>
      <c r="D25" s="21"/>
      <c r="E25" s="25" t="s">
        <v>44</v>
      </c>
      <c r="F25" s="23" t="s">
        <v>21</v>
      </c>
      <c r="G25" s="24" t="s">
        <v>16</v>
      </c>
      <c r="I25" s="17" t="str">
        <f t="shared" ca="1" si="2"/>
        <v/>
      </c>
    </row>
    <row r="26" spans="1:9" ht="20.100000000000001" customHeight="1" x14ac:dyDescent="0.25">
      <c r="A26" s="18">
        <f>DATEVALUE("22.09."&amp;$N$1)</f>
        <v>45922</v>
      </c>
      <c r="B26" s="19" t="str">
        <f t="shared" si="0"/>
        <v/>
      </c>
      <c r="C26" s="20" t="str">
        <f t="shared" si="1"/>
        <v/>
      </c>
      <c r="D26" s="21"/>
      <c r="E26" s="25" t="s">
        <v>45</v>
      </c>
      <c r="F26" s="23" t="s">
        <v>18</v>
      </c>
      <c r="G26" s="24" t="s">
        <v>16</v>
      </c>
      <c r="I26" s="17" t="str">
        <f t="shared" ca="1" si="2"/>
        <v/>
      </c>
    </row>
    <row r="27" spans="1:9" ht="20.100000000000001" customHeight="1" x14ac:dyDescent="0.25">
      <c r="A27" s="18">
        <f>DATEVALUE("25.09."&amp;$N$1)</f>
        <v>45925</v>
      </c>
      <c r="B27" s="19" t="str">
        <f t="shared" si="0"/>
        <v/>
      </c>
      <c r="C27" s="20" t="str">
        <f t="shared" si="1"/>
        <v/>
      </c>
      <c r="D27" s="21"/>
      <c r="E27" s="25" t="s">
        <v>46</v>
      </c>
      <c r="F27" s="23" t="s">
        <v>18</v>
      </c>
      <c r="G27" s="24" t="s">
        <v>16</v>
      </c>
      <c r="I27" s="17" t="str">
        <f t="shared" ca="1" si="2"/>
        <v/>
      </c>
    </row>
    <row r="28" spans="1:9" ht="20.100000000000001" customHeight="1" x14ac:dyDescent="0.25">
      <c r="A28" s="18">
        <f>DATEVALUE("02.10."&amp;$N$1)</f>
        <v>45932</v>
      </c>
      <c r="B28" s="19" t="str">
        <f t="shared" si="0"/>
        <v/>
      </c>
      <c r="C28" s="20" t="str">
        <f t="shared" si="1"/>
        <v/>
      </c>
      <c r="D28" s="21"/>
      <c r="E28" s="22" t="s">
        <v>47</v>
      </c>
      <c r="F28" s="23" t="s">
        <v>18</v>
      </c>
      <c r="G28" s="24" t="s">
        <v>16</v>
      </c>
      <c r="I28" s="17" t="str">
        <f t="shared" ca="1" si="2"/>
        <v/>
      </c>
    </row>
    <row r="29" spans="1:9" ht="20.100000000000001" customHeight="1" x14ac:dyDescent="0.25">
      <c r="A29" s="18">
        <f>DATEVALUE("03.10."&amp;$N$1)</f>
        <v>45933</v>
      </c>
      <c r="B29" s="19">
        <f t="shared" si="0"/>
        <v>45933</v>
      </c>
      <c r="C29" s="20">
        <f t="shared" si="1"/>
        <v>45933</v>
      </c>
      <c r="D29" s="21" t="s">
        <v>13</v>
      </c>
      <c r="E29" s="22" t="s">
        <v>48</v>
      </c>
      <c r="F29" s="23" t="s">
        <v>21</v>
      </c>
      <c r="G29" s="24" t="s">
        <v>16</v>
      </c>
      <c r="I29" s="17" t="str">
        <f t="shared" ca="1" si="2"/>
        <v/>
      </c>
    </row>
    <row r="30" spans="1:9" ht="20.100000000000001" customHeight="1" x14ac:dyDescent="0.25">
      <c r="A30" s="18">
        <f>DATEVALUE("26.10."&amp;$N$1)</f>
        <v>45956</v>
      </c>
      <c r="B30" s="19" t="str">
        <f t="shared" si="0"/>
        <v/>
      </c>
      <c r="C30" s="20" t="str">
        <f t="shared" si="1"/>
        <v/>
      </c>
      <c r="D30" s="21"/>
      <c r="E30" s="25" t="s">
        <v>49</v>
      </c>
      <c r="F30" s="26" t="s">
        <v>32</v>
      </c>
      <c r="G30" s="24" t="s">
        <v>16</v>
      </c>
      <c r="I30" s="17" t="str">
        <f t="shared" ca="1" si="2"/>
        <v/>
      </c>
    </row>
    <row r="31" spans="1:9" ht="20.100000000000001" customHeight="1" x14ac:dyDescent="0.25">
      <c r="A31" s="18">
        <f>DATEVALUE("31.10."&amp;$N$1)</f>
        <v>45961</v>
      </c>
      <c r="B31" s="19" t="str">
        <f t="shared" si="0"/>
        <v/>
      </c>
      <c r="C31" s="20" t="str">
        <f t="shared" si="1"/>
        <v/>
      </c>
      <c r="D31" s="21"/>
      <c r="E31" s="22" t="s">
        <v>50</v>
      </c>
      <c r="F31" s="23" t="s">
        <v>21</v>
      </c>
      <c r="G31" s="24" t="s">
        <v>16</v>
      </c>
      <c r="I31" s="17" t="str">
        <f t="shared" ca="1" si="2"/>
        <v/>
      </c>
    </row>
    <row r="32" spans="1:9" ht="20.100000000000001" customHeight="1" x14ac:dyDescent="0.25">
      <c r="A32" s="18">
        <f>DATEVALUE("01.11."&amp;$N$1)</f>
        <v>45962</v>
      </c>
      <c r="B32" s="19" t="str">
        <f t="shared" si="0"/>
        <v/>
      </c>
      <c r="C32" s="20" t="str">
        <f t="shared" si="1"/>
        <v/>
      </c>
      <c r="D32" s="21"/>
      <c r="E32" s="22" t="s">
        <v>51</v>
      </c>
      <c r="F32" s="23" t="s">
        <v>15</v>
      </c>
      <c r="G32" s="24" t="s">
        <v>16</v>
      </c>
      <c r="I32" s="17" t="str">
        <f t="shared" ca="1" si="2"/>
        <v/>
      </c>
    </row>
    <row r="33" spans="1:9" ht="20.100000000000001" customHeight="1" x14ac:dyDescent="0.25">
      <c r="A33" s="18">
        <f>DATE($N$1,12,25)-WEEKDAY(DATE($N$1,12,25),2)-32</f>
        <v>45980</v>
      </c>
      <c r="B33" s="19" t="str">
        <f t="shared" si="0"/>
        <v/>
      </c>
      <c r="C33" s="20" t="str">
        <f t="shared" si="1"/>
        <v/>
      </c>
      <c r="D33" s="21"/>
      <c r="E33" s="22" t="s">
        <v>52</v>
      </c>
      <c r="F33" s="23" t="s">
        <v>21</v>
      </c>
      <c r="G33" s="24" t="s">
        <v>16</v>
      </c>
      <c r="I33" s="17" t="str">
        <f t="shared" ca="1" si="2"/>
        <v/>
      </c>
    </row>
    <row r="34" spans="1:9" ht="20.100000000000001" customHeight="1" x14ac:dyDescent="0.25">
      <c r="A34" s="18">
        <f>DATEVALUE("08.12."&amp;$N$1)</f>
        <v>45999</v>
      </c>
      <c r="B34" s="19" t="str">
        <f t="shared" si="0"/>
        <v/>
      </c>
      <c r="C34" s="20" t="str">
        <f t="shared" si="1"/>
        <v/>
      </c>
      <c r="D34" s="21"/>
      <c r="E34" s="25" t="s">
        <v>53</v>
      </c>
      <c r="F34" s="26" t="s">
        <v>54</v>
      </c>
      <c r="G34" s="24" t="s">
        <v>16</v>
      </c>
      <c r="I34" s="17" t="str">
        <f t="shared" ca="1" si="2"/>
        <v/>
      </c>
    </row>
    <row r="35" spans="1:9" ht="20.100000000000001" customHeight="1" x14ac:dyDescent="0.25">
      <c r="A35" s="18">
        <f>DATEVALUE("25.12."&amp;$N$1)</f>
        <v>46016</v>
      </c>
      <c r="B35" s="19">
        <f t="shared" si="0"/>
        <v>46016</v>
      </c>
      <c r="C35" s="20">
        <f t="shared" si="1"/>
        <v>46016</v>
      </c>
      <c r="D35" s="21" t="s">
        <v>13</v>
      </c>
      <c r="E35" s="22" t="s">
        <v>55</v>
      </c>
      <c r="F35" s="23" t="s">
        <v>15</v>
      </c>
      <c r="G35" s="24" t="s">
        <v>16</v>
      </c>
      <c r="I35" s="17" t="str">
        <f t="shared" ca="1" si="2"/>
        <v/>
      </c>
    </row>
    <row r="36" spans="1:9" ht="20.100000000000001" customHeight="1" x14ac:dyDescent="0.25">
      <c r="A36" s="18">
        <f>DATEVALUE("26.12."&amp;$N$1)</f>
        <v>46017</v>
      </c>
      <c r="B36" s="19">
        <f t="shared" si="0"/>
        <v>46017</v>
      </c>
      <c r="C36" s="20">
        <f t="shared" si="1"/>
        <v>46017</v>
      </c>
      <c r="D36" s="21" t="s">
        <v>13</v>
      </c>
      <c r="E36" s="22" t="s">
        <v>56</v>
      </c>
      <c r="F36" s="23" t="s">
        <v>15</v>
      </c>
      <c r="G36" s="24" t="s">
        <v>16</v>
      </c>
      <c r="I36" s="17" t="str">
        <f t="shared" ca="1" si="2"/>
        <v/>
      </c>
    </row>
    <row r="37" spans="1:9" ht="20.100000000000001" customHeight="1" x14ac:dyDescent="0.25">
      <c r="A37" s="18">
        <f>$O$1-1</f>
        <v>45766</v>
      </c>
      <c r="B37" s="19" t="str">
        <f t="shared" si="0"/>
        <v/>
      </c>
      <c r="C37" s="20" t="str">
        <f t="shared" si="1"/>
        <v/>
      </c>
      <c r="D37" s="21"/>
      <c r="E37" s="22" t="s">
        <v>57</v>
      </c>
      <c r="F37" s="23" t="s">
        <v>21</v>
      </c>
      <c r="G37" s="24" t="s">
        <v>58</v>
      </c>
      <c r="I37" s="17" t="str">
        <f t="shared" ca="1" si="2"/>
        <v/>
      </c>
    </row>
    <row r="38" spans="1:9" ht="20.100000000000001" customHeight="1" x14ac:dyDescent="0.25">
      <c r="A38" s="18">
        <f>DATE($N$1,12,25)-WEEKDAY(DATE($N$1,12,25),2)-21</f>
        <v>45991</v>
      </c>
      <c r="B38" s="19" t="str">
        <f t="shared" si="0"/>
        <v/>
      </c>
      <c r="C38" s="20" t="str">
        <f t="shared" si="1"/>
        <v/>
      </c>
      <c r="D38" s="21"/>
      <c r="E38" s="22" t="s">
        <v>59</v>
      </c>
      <c r="F38" s="23" t="s">
        <v>15</v>
      </c>
      <c r="G38" s="24" t="s">
        <v>58</v>
      </c>
      <c r="I38" s="17" t="str">
        <f t="shared" ca="1" si="2"/>
        <v/>
      </c>
    </row>
    <row r="39" spans="1:9" ht="20.100000000000001" customHeight="1" x14ac:dyDescent="0.25">
      <c r="A39" s="18">
        <f>DATEVALUE("06.12."&amp;$N$1)</f>
        <v>45997</v>
      </c>
      <c r="B39" s="19" t="str">
        <f t="shared" si="0"/>
        <v/>
      </c>
      <c r="C39" s="20" t="str">
        <f t="shared" si="1"/>
        <v/>
      </c>
      <c r="D39" s="21"/>
      <c r="E39" s="22" t="s">
        <v>60</v>
      </c>
      <c r="F39" s="23" t="s">
        <v>15</v>
      </c>
      <c r="G39" s="24" t="s">
        <v>58</v>
      </c>
      <c r="I39" s="17" t="str">
        <f t="shared" ca="1" si="2"/>
        <v/>
      </c>
    </row>
    <row r="40" spans="1:9" ht="20.100000000000001" customHeight="1" x14ac:dyDescent="0.25">
      <c r="A40" s="18">
        <f>DATE($N$1,12,25)-WEEKDAY(DATE($N$1,12,25),2)-14</f>
        <v>45998</v>
      </c>
      <c r="B40" s="19" t="str">
        <f t="shared" si="0"/>
        <v/>
      </c>
      <c r="C40" s="20" t="str">
        <f t="shared" si="1"/>
        <v/>
      </c>
      <c r="D40" s="21"/>
      <c r="E40" s="22" t="s">
        <v>61</v>
      </c>
      <c r="F40" s="23" t="s">
        <v>15</v>
      </c>
      <c r="G40" s="24" t="s">
        <v>58</v>
      </c>
      <c r="I40" s="17" t="str">
        <f t="shared" ca="1" si="2"/>
        <v/>
      </c>
    </row>
    <row r="41" spans="1:9" ht="20.100000000000001" customHeight="1" x14ac:dyDescent="0.25">
      <c r="A41" s="18">
        <f>DATE($N$1,12,25)-WEEKDAY(DATE($N$1,12,25),2)-7</f>
        <v>46005</v>
      </c>
      <c r="B41" s="19" t="str">
        <f t="shared" si="0"/>
        <v/>
      </c>
      <c r="C41" s="20" t="str">
        <f t="shared" si="1"/>
        <v/>
      </c>
      <c r="D41" s="21"/>
      <c r="E41" s="22" t="s">
        <v>62</v>
      </c>
      <c r="F41" s="23" t="s">
        <v>15</v>
      </c>
      <c r="G41" s="24" t="s">
        <v>58</v>
      </c>
      <c r="I41" s="17" t="str">
        <f t="shared" ca="1" si="2"/>
        <v/>
      </c>
    </row>
    <row r="42" spans="1:9" ht="20.100000000000001" customHeight="1" x14ac:dyDescent="0.25">
      <c r="A42" s="18">
        <f>DATE($N$1,12,25)-WEEKDAY(DATE($N$1,12,25),2)</f>
        <v>46012</v>
      </c>
      <c r="B42" s="19" t="str">
        <f t="shared" si="0"/>
        <v/>
      </c>
      <c r="C42" s="20" t="str">
        <f t="shared" si="1"/>
        <v/>
      </c>
      <c r="D42" s="21"/>
      <c r="E42" s="22" t="s">
        <v>63</v>
      </c>
      <c r="F42" s="23" t="s">
        <v>15</v>
      </c>
      <c r="G42" s="24" t="s">
        <v>58</v>
      </c>
      <c r="I42" s="17" t="str">
        <f t="shared" ca="1" si="2"/>
        <v/>
      </c>
    </row>
    <row r="43" spans="1:9" ht="20.100000000000001" customHeight="1" x14ac:dyDescent="0.25">
      <c r="A43" s="18">
        <f>DATEVALUE("24.12."&amp;$N$1)</f>
        <v>46015</v>
      </c>
      <c r="B43" s="19" t="str">
        <f t="shared" si="0"/>
        <v/>
      </c>
      <c r="C43" s="20" t="str">
        <f t="shared" si="1"/>
        <v/>
      </c>
      <c r="D43" s="21"/>
      <c r="E43" s="22" t="s">
        <v>64</v>
      </c>
      <c r="F43" s="23" t="s">
        <v>15</v>
      </c>
      <c r="G43" s="24" t="s">
        <v>58</v>
      </c>
      <c r="I43" s="17" t="str">
        <f t="shared" ca="1" si="2"/>
        <v/>
      </c>
    </row>
    <row r="44" spans="1:9" ht="20.100000000000001" customHeight="1" x14ac:dyDescent="0.25">
      <c r="A44" s="18">
        <f>DATEVALUE("31.12."&amp;$N$1)</f>
        <v>46022</v>
      </c>
      <c r="B44" s="19" t="str">
        <f t="shared" si="0"/>
        <v/>
      </c>
      <c r="C44" s="20" t="str">
        <f t="shared" si="1"/>
        <v/>
      </c>
      <c r="D44" s="21"/>
      <c r="E44" s="22" t="s">
        <v>65</v>
      </c>
      <c r="F44" s="23" t="s">
        <v>15</v>
      </c>
      <c r="G44" s="24" t="s">
        <v>58</v>
      </c>
      <c r="I44" s="17" t="str">
        <f t="shared" ca="1" si="2"/>
        <v/>
      </c>
    </row>
    <row r="45" spans="1:9" ht="21" x14ac:dyDescent="0.25">
      <c r="A45" s="27"/>
      <c r="B45" s="28" t="str">
        <f t="shared" si="0"/>
        <v/>
      </c>
      <c r="C45" s="29" t="str">
        <f t="shared" si="1"/>
        <v/>
      </c>
      <c r="D45" s="21"/>
      <c r="E45" s="25"/>
      <c r="F45" s="26"/>
      <c r="G45" s="24"/>
    </row>
    <row r="46" spans="1:9" ht="21" x14ac:dyDescent="0.25">
      <c r="A46" s="27"/>
      <c r="B46" s="28" t="str">
        <f t="shared" si="0"/>
        <v/>
      </c>
      <c r="C46" s="29" t="str">
        <f t="shared" si="1"/>
        <v/>
      </c>
      <c r="D46" s="21"/>
      <c r="E46" s="25"/>
      <c r="F46" s="26"/>
      <c r="G46" s="24"/>
    </row>
    <row r="47" spans="1:9" ht="21" x14ac:dyDescent="0.25">
      <c r="A47" s="27"/>
      <c r="B47" s="28" t="str">
        <f t="shared" si="0"/>
        <v/>
      </c>
      <c r="C47" s="29" t="str">
        <f t="shared" si="1"/>
        <v/>
      </c>
      <c r="D47" s="21"/>
      <c r="E47" s="25"/>
      <c r="F47" s="26"/>
      <c r="G47" s="24"/>
    </row>
    <row r="48" spans="1:9" ht="21" x14ac:dyDescent="0.25">
      <c r="A48" s="27"/>
      <c r="B48" s="28" t="str">
        <f t="shared" si="0"/>
        <v/>
      </c>
      <c r="C48" s="29" t="str">
        <f t="shared" si="1"/>
        <v/>
      </c>
      <c r="D48" s="21"/>
      <c r="E48" s="25"/>
      <c r="F48" s="26"/>
      <c r="G48" s="24"/>
    </row>
    <row r="49" spans="1:7" ht="21" x14ac:dyDescent="0.25">
      <c r="A49" s="27"/>
      <c r="B49" s="28" t="str">
        <f t="shared" si="0"/>
        <v/>
      </c>
      <c r="C49" s="29" t="str">
        <f t="shared" si="1"/>
        <v/>
      </c>
      <c r="D49" s="21"/>
      <c r="E49" s="25"/>
      <c r="F49" s="26"/>
      <c r="G49" s="24"/>
    </row>
    <row r="50" spans="1:7" ht="21" x14ac:dyDescent="0.25">
      <c r="A50" s="27"/>
      <c r="B50" s="28" t="str">
        <f t="shared" si="0"/>
        <v/>
      </c>
      <c r="C50" s="29" t="str">
        <f t="shared" si="1"/>
        <v/>
      </c>
      <c r="D50" s="21"/>
      <c r="E50" s="25"/>
      <c r="F50" s="26"/>
      <c r="G50" s="24"/>
    </row>
    <row r="51" spans="1:7" ht="21" x14ac:dyDescent="0.25">
      <c r="A51" s="30"/>
      <c r="B51" s="31" t="str">
        <f t="shared" si="0"/>
        <v/>
      </c>
      <c r="C51" s="32" t="str">
        <f t="shared" si="1"/>
        <v/>
      </c>
      <c r="D51" s="33"/>
      <c r="E51" s="34"/>
      <c r="F51" s="35"/>
      <c r="G51" s="36"/>
    </row>
  </sheetData>
  <sheetProtection insertRows="0" selectLockedCells="1" autoFilter="0"/>
  <mergeCells count="2">
    <mergeCell ref="J1:K1"/>
    <mergeCell ref="S1:T1"/>
  </mergeCells>
  <conditionalFormatting sqref="A2:G51">
    <cfRule type="expression" dxfId="1" priority="1">
      <formula>AND(WEEKDAY($C2,2)&gt;5,A2&gt;0)</formula>
    </cfRule>
    <cfRule type="expression" dxfId="0" priority="2">
      <formula>IF($D2="x",$A2,"")</formula>
    </cfRule>
  </conditionalFormatting>
  <pageMargins left="0.42" right="0.13" top="0.39" bottom="0.27" header="0.31496062992125984" footer="0.31496062992125984"/>
  <pageSetup paperSize="9" scale="74" orientation="portrait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8481-9A41-4148-8E0F-2D8C633DF096}">
  <dimension ref="A1:T49"/>
  <sheetViews>
    <sheetView showGridLines="0" workbookViewId="0">
      <pane ySplit="3" topLeftCell="A9" activePane="bottomLeft" state="frozen"/>
      <selection pane="bottomLeft" activeCell="D9" sqref="D9:I9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45689</v>
      </c>
      <c r="H1" s="90"/>
      <c r="I1" s="121">
        <f>DATE(R2,S2,1)</f>
        <v>45689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2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5</v>
      </c>
      <c r="B4" s="64">
        <f>DATE($R$2,$S$2,(1-WEEKDAY(DATE($R$2,$S$2,1),2))+(COLUMN(B3)-1)+(ROW(K1)-1)*7)</f>
        <v>45684</v>
      </c>
      <c r="C4" s="50">
        <f>B4</f>
        <v>45684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45685</v>
      </c>
      <c r="C5" s="50">
        <f t="shared" ref="C5:C38" si="0">B5</f>
        <v>45685</v>
      </c>
      <c r="D5" s="92"/>
      <c r="E5" s="92"/>
      <c r="F5" s="92"/>
      <c r="G5" s="92"/>
      <c r="H5" s="92"/>
      <c r="I5" s="92"/>
    </row>
    <row r="6" spans="1:19" ht="21" hidden="1" customHeight="1" x14ac:dyDescent="0.3">
      <c r="A6" s="123"/>
      <c r="B6" s="64">
        <f>DATE($R$2,$S$2,(1-WEEKDAY(DATE($R$2,$S$2,1),2))+(COLUMN(D3)-1)+(ROW(M1)-1)*7)</f>
        <v>45686</v>
      </c>
      <c r="C6" s="50">
        <f t="shared" si="0"/>
        <v>45686</v>
      </c>
      <c r="D6" s="92"/>
      <c r="E6" s="92"/>
      <c r="F6" s="92"/>
      <c r="G6" s="92"/>
      <c r="H6" s="92"/>
      <c r="I6" s="92"/>
    </row>
    <row r="7" spans="1:19" ht="21" hidden="1" customHeight="1" x14ac:dyDescent="0.3">
      <c r="A7" s="123"/>
      <c r="B7" s="64">
        <f>DATE($R$2,$S$2,(1-WEEKDAY(DATE($R$2,$S$2,1),2))+(COLUMN(E3)-1)+(ROW(N1)-1)*7)</f>
        <v>45687</v>
      </c>
      <c r="C7" s="50">
        <f t="shared" si="0"/>
        <v>45687</v>
      </c>
      <c r="D7" s="92"/>
      <c r="E7" s="92"/>
      <c r="F7" s="92"/>
      <c r="G7" s="92"/>
      <c r="H7" s="92"/>
      <c r="I7" s="92"/>
    </row>
    <row r="8" spans="1:19" ht="21" hidden="1" customHeight="1" x14ac:dyDescent="0.3">
      <c r="A8" s="123"/>
      <c r="B8" s="64">
        <f>DATE($R$2,$S$2,(1-WEEKDAY(DATE($R$2,$S$2,1),2))+(COLUMN(F3)-1)+(ROW(O1)-1)*7)</f>
        <v>45688</v>
      </c>
      <c r="C8" s="50">
        <f t="shared" si="0"/>
        <v>45688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45689</v>
      </c>
      <c r="C9" s="66">
        <f t="shared" si="0"/>
        <v>45689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45690</v>
      </c>
      <c r="C10" s="68">
        <f t="shared" si="0"/>
        <v>45690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6</v>
      </c>
      <c r="B11" s="60">
        <f>DATE($R$2,$S$2,(1-WEEKDAY(DATE($R$2,$S$2,1),2))+(COLUMN(B4)-1)+(ROW(K2)-1)*7)</f>
        <v>45691</v>
      </c>
      <c r="C11" s="52">
        <f t="shared" si="0"/>
        <v>45691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45692</v>
      </c>
      <c r="C12" s="50">
        <f t="shared" si="0"/>
        <v>45692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45693</v>
      </c>
      <c r="C13" s="50">
        <f t="shared" si="0"/>
        <v>45693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45694</v>
      </c>
      <c r="C14" s="50">
        <f t="shared" si="0"/>
        <v>45694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45695</v>
      </c>
      <c r="C15" s="50">
        <f t="shared" si="0"/>
        <v>45695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45696</v>
      </c>
      <c r="C16" s="70">
        <f t="shared" si="0"/>
        <v>45696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45697</v>
      </c>
      <c r="C17" s="68">
        <f t="shared" si="0"/>
        <v>45697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7</v>
      </c>
      <c r="B18" s="60">
        <f>DATE($R$2,$S$2,(1-WEEKDAY(DATE($R$2,$S$2,1),2))+(COLUMN(B13)-1)+(ROW(K3)-1)*7)</f>
        <v>45698</v>
      </c>
      <c r="C18" s="52">
        <f t="shared" si="0"/>
        <v>45698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45699</v>
      </c>
      <c r="C19" s="50">
        <f t="shared" si="0"/>
        <v>45699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45700</v>
      </c>
      <c r="C20" s="50">
        <f t="shared" si="0"/>
        <v>45700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45701</v>
      </c>
      <c r="C21" s="50">
        <f t="shared" si="0"/>
        <v>45701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45702</v>
      </c>
      <c r="C22" s="50">
        <f t="shared" si="0"/>
        <v>45702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45703</v>
      </c>
      <c r="C23" s="70">
        <f t="shared" si="0"/>
        <v>45703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45704</v>
      </c>
      <c r="C24" s="68">
        <f t="shared" si="0"/>
        <v>45704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8</v>
      </c>
      <c r="B25" s="60">
        <f>DATE($R$2,$S$2,(1-WEEKDAY(DATE($R$2,$S$2,1),2))+(COLUMN(B22)-1)+(ROW(K4)-1)*7)</f>
        <v>45705</v>
      </c>
      <c r="C25" s="52">
        <f t="shared" si="0"/>
        <v>45705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45706</v>
      </c>
      <c r="C26" s="50">
        <f t="shared" si="0"/>
        <v>45706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45707</v>
      </c>
      <c r="C27" s="50">
        <f t="shared" si="0"/>
        <v>45707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45708</v>
      </c>
      <c r="C28" s="50">
        <f t="shared" si="0"/>
        <v>45708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45709</v>
      </c>
      <c r="C29" s="50">
        <f t="shared" si="0"/>
        <v>45709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45710</v>
      </c>
      <c r="C30" s="70">
        <f t="shared" si="0"/>
        <v>45710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45711</v>
      </c>
      <c r="C31" s="68">
        <f t="shared" si="0"/>
        <v>45711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9</v>
      </c>
      <c r="B32" s="60">
        <f>DATE($R$2,$S$2,(1-WEEKDAY(DATE($R$2,$S$2,1),2))+(COLUMN(B31)-1)+(ROW(K5)-1)*7)</f>
        <v>45712</v>
      </c>
      <c r="C32" s="52">
        <f t="shared" si="0"/>
        <v>45712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45713</v>
      </c>
      <c r="C33" s="50">
        <f t="shared" si="0"/>
        <v>45713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45714</v>
      </c>
      <c r="C34" s="50">
        <f t="shared" si="0"/>
        <v>45714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45715</v>
      </c>
      <c r="C35" s="50">
        <f t="shared" si="0"/>
        <v>45715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23"/>
      <c r="B36" s="64">
        <f>DATE($R$2,$S$2,(1-WEEKDAY(DATE($R$2,$S$2,1),2))+(COLUMN(F31)-1)+(ROW(O5)-1)*7)</f>
        <v>45716</v>
      </c>
      <c r="C36" s="50">
        <f t="shared" si="0"/>
        <v>45716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23"/>
      <c r="B37" s="69">
        <f>DATE($R$2,$S$2,(1-WEEKDAY(DATE($R$2,$S$2,1),2))+(COLUMN(G31)-1)+(ROW(P5)-1)*7)</f>
        <v>45717</v>
      </c>
      <c r="C37" s="70">
        <f t="shared" si="0"/>
        <v>45717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29"/>
      <c r="B38" s="72">
        <f>DATE($R$2,$S$2,(1-WEEKDAY(DATE($R$2,$S$2,1),2))+(COLUMN(H31)-1)+(ROW(Q5)-1)*7)</f>
        <v>45718</v>
      </c>
      <c r="C38" s="73">
        <f t="shared" si="0"/>
        <v>45718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34" priority="2">
      <formula>MONTH(B4)=$S$2</formula>
    </cfRule>
    <cfRule type="expression" dxfId="33" priority="3">
      <formula>MONTH(B4)&lt;&gt;$S$2</formula>
    </cfRule>
  </conditionalFormatting>
  <pageMargins left="0.26" right="0.25" top="0.13" bottom="0.2" header="0.14000000000000001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4F02C7-7926-41A5-AAA4-9DCB8BA08A1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81B4-E004-404F-91A9-3A062CE2C066}">
  <dimension ref="A1:T49"/>
  <sheetViews>
    <sheetView showGridLines="0" workbookViewId="0">
      <pane ySplit="3" topLeftCell="A9" activePane="bottomLeft" state="frozen"/>
      <selection pane="bottomLeft" activeCell="D9" sqref="D9:I9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45717</v>
      </c>
      <c r="H1" s="90"/>
      <c r="I1" s="121">
        <f>DATE(R2,S2,1)</f>
        <v>45717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3</v>
      </c>
    </row>
    <row r="3" spans="1:19" ht="29.25" customHeight="1" x14ac:dyDescent="0.3">
      <c r="A3" s="41" t="s">
        <v>2</v>
      </c>
      <c r="B3" s="42"/>
      <c r="C3" s="42"/>
      <c r="D3" s="42"/>
      <c r="E3" s="53"/>
      <c r="F3" s="53"/>
      <c r="G3" s="90"/>
      <c r="H3" s="90"/>
      <c r="I3" s="121"/>
    </row>
    <row r="4" spans="1:19" ht="21" hidden="1" customHeight="1" x14ac:dyDescent="0.3">
      <c r="A4" s="115">
        <f>WEEKNUM($B$4,21)</f>
        <v>9</v>
      </c>
      <c r="B4" s="78">
        <f>DATE($R$2,$S$2,(1-WEEKDAY(DATE($R$2,$S$2,1),2))+(COLUMN(B3)-1)+(ROW(K1)-1)*7)</f>
        <v>45712</v>
      </c>
      <c r="C4" s="79">
        <f>B4</f>
        <v>45712</v>
      </c>
      <c r="D4" s="118"/>
      <c r="E4" s="118"/>
      <c r="F4" s="118"/>
      <c r="G4" s="118"/>
      <c r="H4" s="118"/>
      <c r="I4" s="119"/>
    </row>
    <row r="5" spans="1:19" ht="21" hidden="1" customHeight="1" x14ac:dyDescent="0.3">
      <c r="A5" s="103"/>
      <c r="B5" s="64">
        <f>DATE($R$2,$S$2,(1-WEEKDAY(DATE($R$2,$S$2,1),2))+(COLUMN(C3)-1)+(ROW(L1)-1)*7)</f>
        <v>45713</v>
      </c>
      <c r="C5" s="50">
        <f t="shared" ref="C5:C39" si="0">B5</f>
        <v>45713</v>
      </c>
      <c r="D5" s="92"/>
      <c r="E5" s="92"/>
      <c r="F5" s="92"/>
      <c r="G5" s="92"/>
      <c r="H5" s="92"/>
      <c r="I5" s="93"/>
    </row>
    <row r="6" spans="1:19" ht="21" hidden="1" customHeight="1" x14ac:dyDescent="0.3">
      <c r="A6" s="103"/>
      <c r="B6" s="64">
        <f>DATE($R$2,$S$2,(1-WEEKDAY(DATE($R$2,$S$2,1),2))+(COLUMN(D3)-1)+(ROW(M1)-1)*7)</f>
        <v>45714</v>
      </c>
      <c r="C6" s="50">
        <f t="shared" si="0"/>
        <v>45714</v>
      </c>
      <c r="D6" s="92"/>
      <c r="E6" s="92"/>
      <c r="F6" s="92"/>
      <c r="G6" s="92"/>
      <c r="H6" s="92"/>
      <c r="I6" s="93"/>
    </row>
    <row r="7" spans="1:19" ht="21" hidden="1" customHeight="1" x14ac:dyDescent="0.3">
      <c r="A7" s="103"/>
      <c r="B7" s="64">
        <f>DATE($R$2,$S$2,(1-WEEKDAY(DATE($R$2,$S$2,1),2))+(COLUMN(E3)-1)+(ROW(N1)-1)*7)</f>
        <v>45715</v>
      </c>
      <c r="C7" s="50">
        <f t="shared" si="0"/>
        <v>45715</v>
      </c>
      <c r="D7" s="92"/>
      <c r="E7" s="92"/>
      <c r="F7" s="92"/>
      <c r="G7" s="92"/>
      <c r="H7" s="92"/>
      <c r="I7" s="93"/>
    </row>
    <row r="8" spans="1:19" ht="21" hidden="1" customHeight="1" x14ac:dyDescent="0.3">
      <c r="A8" s="103"/>
      <c r="B8" s="64">
        <f>DATE($R$2,$S$2,(1-WEEKDAY(DATE($R$2,$S$2,1),2))+(COLUMN(F3)-1)+(ROW(O1)-1)*7)</f>
        <v>45716</v>
      </c>
      <c r="C8" s="50">
        <f t="shared" si="0"/>
        <v>45716</v>
      </c>
      <c r="D8" s="92"/>
      <c r="E8" s="92"/>
      <c r="F8" s="92"/>
      <c r="G8" s="92"/>
      <c r="H8" s="92"/>
      <c r="I8" s="93"/>
    </row>
    <row r="9" spans="1:19" ht="21" customHeight="1" x14ac:dyDescent="0.3">
      <c r="A9" s="103"/>
      <c r="B9" s="65">
        <f>DATE($R$2,$S$2,(1-WEEKDAY(DATE($R$2,$S$2,1),2))+(COLUMN(G3)-1)+(ROW(P1)-1)*7)</f>
        <v>45717</v>
      </c>
      <c r="C9" s="66">
        <f t="shared" si="0"/>
        <v>45717</v>
      </c>
      <c r="D9" s="116"/>
      <c r="E9" s="116"/>
      <c r="F9" s="116"/>
      <c r="G9" s="116"/>
      <c r="H9" s="116"/>
      <c r="I9" s="117"/>
    </row>
    <row r="10" spans="1:19" ht="21" customHeight="1" thickBot="1" x14ac:dyDescent="0.35">
      <c r="A10" s="104"/>
      <c r="B10" s="67">
        <f>DATE($R$2,$S$2,(1-WEEKDAY(DATE($R$2,$S$2,1),2))+(COLUMN(H3)-1)+(ROW(Q1)-1)*7)</f>
        <v>45718</v>
      </c>
      <c r="C10" s="68">
        <f t="shared" si="0"/>
        <v>45718</v>
      </c>
      <c r="D10" s="96"/>
      <c r="E10" s="96"/>
      <c r="F10" s="96"/>
      <c r="G10" s="96"/>
      <c r="H10" s="96"/>
      <c r="I10" s="97"/>
    </row>
    <row r="11" spans="1:19" ht="21" customHeight="1" thickTop="1" x14ac:dyDescent="0.3">
      <c r="A11" s="105">
        <f>WEEKNUM($B$11,21)</f>
        <v>10</v>
      </c>
      <c r="B11" s="60">
        <f>DATE($R$2,$S$2,(1-WEEKDAY(DATE($R$2,$S$2,1),2))+(COLUMN(B4)-1)+(ROW(K2)-1)*7)</f>
        <v>45719</v>
      </c>
      <c r="C11" s="52">
        <f t="shared" si="0"/>
        <v>45719</v>
      </c>
      <c r="D11" s="100"/>
      <c r="E11" s="100"/>
      <c r="F11" s="100"/>
      <c r="G11" s="100"/>
      <c r="H11" s="100"/>
      <c r="I11" s="101"/>
    </row>
    <row r="12" spans="1:19" ht="21" customHeight="1" x14ac:dyDescent="0.3">
      <c r="A12" s="106"/>
      <c r="B12" s="64">
        <f>DATE($R$2,$S$2,(1-WEEKDAY(DATE($R$2,$S$2,1),2))+(COLUMN(C4)-1)+(ROW(L2)-1)*7)</f>
        <v>45720</v>
      </c>
      <c r="C12" s="50">
        <f t="shared" si="0"/>
        <v>45720</v>
      </c>
      <c r="D12" s="92"/>
      <c r="E12" s="92"/>
      <c r="F12" s="92"/>
      <c r="G12" s="92"/>
      <c r="H12" s="92"/>
      <c r="I12" s="93"/>
    </row>
    <row r="13" spans="1:19" ht="21" customHeight="1" x14ac:dyDescent="0.3">
      <c r="A13" s="106"/>
      <c r="B13" s="64">
        <f>DATE($R$2,$S$2,(1-WEEKDAY(DATE($R$2,$S$2,1),2))+(COLUMN(D4)-1)+(ROW(M2)-1)*7)</f>
        <v>45721</v>
      </c>
      <c r="C13" s="50">
        <f t="shared" si="0"/>
        <v>45721</v>
      </c>
      <c r="D13" s="98"/>
      <c r="E13" s="98"/>
      <c r="F13" s="98"/>
      <c r="G13" s="98"/>
      <c r="H13" s="98"/>
      <c r="I13" s="99"/>
    </row>
    <row r="14" spans="1:19" ht="21" customHeight="1" x14ac:dyDescent="0.3">
      <c r="A14" s="106"/>
      <c r="B14" s="64">
        <f>DATE($R$2,$S$2,(1-WEEKDAY(DATE($R$2,$S$2,1),2))+(COLUMN(E4)-1)+(ROW(N2)-1)*7)</f>
        <v>45722</v>
      </c>
      <c r="C14" s="50">
        <f t="shared" si="0"/>
        <v>45722</v>
      </c>
      <c r="D14" s="92"/>
      <c r="E14" s="92"/>
      <c r="F14" s="92"/>
      <c r="G14" s="92"/>
      <c r="H14" s="92"/>
      <c r="I14" s="93"/>
    </row>
    <row r="15" spans="1:19" ht="21" customHeight="1" x14ac:dyDescent="0.3">
      <c r="A15" s="106"/>
      <c r="B15" s="64">
        <f>DATE($R$2,$S$2,(1-WEEKDAY(DATE($R$2,$S$2,1),2))+(COLUMN(F4)-1)+(ROW(O2)-1)*7)</f>
        <v>45723</v>
      </c>
      <c r="C15" s="50">
        <f t="shared" si="0"/>
        <v>45723</v>
      </c>
      <c r="D15" s="92"/>
      <c r="E15" s="92"/>
      <c r="F15" s="92"/>
      <c r="G15" s="92"/>
      <c r="H15" s="92"/>
      <c r="I15" s="93"/>
    </row>
    <row r="16" spans="1:19" ht="21" customHeight="1" x14ac:dyDescent="0.3">
      <c r="A16" s="106"/>
      <c r="B16" s="69">
        <f>DATE($R$2,$S$2,(1-WEEKDAY(DATE($R$2,$S$2,1),2))+(COLUMN(G4)-1)+(ROW(P2)-1)*7)</f>
        <v>45724</v>
      </c>
      <c r="C16" s="70">
        <f t="shared" si="0"/>
        <v>45724</v>
      </c>
      <c r="D16" s="94"/>
      <c r="E16" s="94"/>
      <c r="F16" s="94"/>
      <c r="G16" s="94"/>
      <c r="H16" s="94"/>
      <c r="I16" s="95"/>
    </row>
    <row r="17" spans="1:9" ht="21" customHeight="1" thickBot="1" x14ac:dyDescent="0.35">
      <c r="A17" s="107"/>
      <c r="B17" s="67">
        <f>DATE($R$2,$S$2,(1-WEEKDAY(DATE($R$2,$S$2,1),2))+(COLUMN(H4)-1)+(ROW(Q2)-1)*7)</f>
        <v>45725</v>
      </c>
      <c r="C17" s="68">
        <f t="shared" si="0"/>
        <v>45725</v>
      </c>
      <c r="D17" s="96"/>
      <c r="E17" s="96"/>
      <c r="F17" s="96"/>
      <c r="G17" s="96"/>
      <c r="H17" s="96"/>
      <c r="I17" s="97"/>
    </row>
    <row r="18" spans="1:9" ht="21" customHeight="1" thickTop="1" x14ac:dyDescent="0.3">
      <c r="A18" s="102">
        <f>WEEKNUM($B$18,21)</f>
        <v>11</v>
      </c>
      <c r="B18" s="60">
        <f>DATE($R$2,$S$2,(1-WEEKDAY(DATE($R$2,$S$2,1),2))+(COLUMN(B13)-1)+(ROW(K3)-1)*7)</f>
        <v>45726</v>
      </c>
      <c r="C18" s="52">
        <f t="shared" si="0"/>
        <v>45726</v>
      </c>
      <c r="D18" s="100"/>
      <c r="E18" s="100"/>
      <c r="F18" s="100"/>
      <c r="G18" s="100"/>
      <c r="H18" s="100"/>
      <c r="I18" s="101"/>
    </row>
    <row r="19" spans="1:9" ht="21" customHeight="1" x14ac:dyDescent="0.3">
      <c r="A19" s="103"/>
      <c r="B19" s="64">
        <f>DATE($R$2,$S$2,(1-WEEKDAY(DATE($R$2,$S$2,1),2))+(COLUMN(C13)-1)+(ROW(L3)-1)*7)</f>
        <v>45727</v>
      </c>
      <c r="C19" s="50">
        <f t="shared" si="0"/>
        <v>45727</v>
      </c>
      <c r="D19" s="92"/>
      <c r="E19" s="92"/>
      <c r="F19" s="92"/>
      <c r="G19" s="92"/>
      <c r="H19" s="92"/>
      <c r="I19" s="93"/>
    </row>
    <row r="20" spans="1:9" ht="21" customHeight="1" x14ac:dyDescent="0.3">
      <c r="A20" s="103"/>
      <c r="B20" s="64">
        <f>DATE($R$2,$S$2,(1-WEEKDAY(DATE($R$2,$S$2,1),2))+(COLUMN(D13)-1)+(ROW(M3)-1)*7)</f>
        <v>45728</v>
      </c>
      <c r="C20" s="50">
        <f t="shared" si="0"/>
        <v>45728</v>
      </c>
      <c r="D20" s="92"/>
      <c r="E20" s="92"/>
      <c r="F20" s="92"/>
      <c r="G20" s="92"/>
      <c r="H20" s="92"/>
      <c r="I20" s="93"/>
    </row>
    <row r="21" spans="1:9" ht="21" customHeight="1" x14ac:dyDescent="0.3">
      <c r="A21" s="103"/>
      <c r="B21" s="64">
        <f>DATE($R$2,$S$2,(1-WEEKDAY(DATE($R$2,$S$2,1),2))+(COLUMN(E13)-1)+(ROW(N3)-1)*7)</f>
        <v>45729</v>
      </c>
      <c r="C21" s="50">
        <f t="shared" si="0"/>
        <v>45729</v>
      </c>
      <c r="D21" s="92"/>
      <c r="E21" s="92"/>
      <c r="F21" s="92"/>
      <c r="G21" s="92"/>
      <c r="H21" s="92"/>
      <c r="I21" s="93"/>
    </row>
    <row r="22" spans="1:9" ht="21" customHeight="1" x14ac:dyDescent="0.3">
      <c r="A22" s="103"/>
      <c r="B22" s="64">
        <f>DATE($R$2,$S$2,(1-WEEKDAY(DATE($R$2,$S$2,1),2))+(COLUMN(F13)-1)+(ROW(O3)-1)*7)</f>
        <v>45730</v>
      </c>
      <c r="C22" s="50">
        <f t="shared" si="0"/>
        <v>45730</v>
      </c>
      <c r="D22" s="98"/>
      <c r="E22" s="98"/>
      <c r="F22" s="98"/>
      <c r="G22" s="98"/>
      <c r="H22" s="98"/>
      <c r="I22" s="99"/>
    </row>
    <row r="23" spans="1:9" ht="21" customHeight="1" x14ac:dyDescent="0.3">
      <c r="A23" s="103"/>
      <c r="B23" s="69">
        <f>DATE($R$2,$S$2,(1-WEEKDAY(DATE($R$2,$S$2,1),2))+(COLUMN(G13)-1)+(ROW(P3)-1)*7)</f>
        <v>45731</v>
      </c>
      <c r="C23" s="70">
        <f t="shared" si="0"/>
        <v>45731</v>
      </c>
      <c r="D23" s="94"/>
      <c r="E23" s="94"/>
      <c r="F23" s="94"/>
      <c r="G23" s="94"/>
      <c r="H23" s="94"/>
      <c r="I23" s="95"/>
    </row>
    <row r="24" spans="1:9" ht="21" customHeight="1" thickBot="1" x14ac:dyDescent="0.35">
      <c r="A24" s="104"/>
      <c r="B24" s="67">
        <f>DATE($R$2,$S$2,(1-WEEKDAY(DATE($R$2,$S$2,1),2))+(COLUMN(H13)-1)+(ROW(Q3)-1)*7)</f>
        <v>45732</v>
      </c>
      <c r="C24" s="68">
        <f t="shared" si="0"/>
        <v>45732</v>
      </c>
      <c r="D24" s="96"/>
      <c r="E24" s="96"/>
      <c r="F24" s="96"/>
      <c r="G24" s="96"/>
      <c r="H24" s="96"/>
      <c r="I24" s="97"/>
    </row>
    <row r="25" spans="1:9" ht="21" customHeight="1" thickTop="1" x14ac:dyDescent="0.3">
      <c r="A25" s="105">
        <f>WEEKNUM($B$25,21)</f>
        <v>12</v>
      </c>
      <c r="B25" s="60">
        <f>DATE($R$2,$S$2,(1-WEEKDAY(DATE($R$2,$S$2,1),2))+(COLUMN(B22)-1)+(ROW(K4)-1)*7)</f>
        <v>45733</v>
      </c>
      <c r="C25" s="52">
        <f t="shared" si="0"/>
        <v>45733</v>
      </c>
      <c r="D25" s="100"/>
      <c r="E25" s="100"/>
      <c r="F25" s="100"/>
      <c r="G25" s="100"/>
      <c r="H25" s="100"/>
      <c r="I25" s="101"/>
    </row>
    <row r="26" spans="1:9" ht="21" customHeight="1" x14ac:dyDescent="0.3">
      <c r="A26" s="106"/>
      <c r="B26" s="64">
        <f>DATE($R$2,$S$2,(1-WEEKDAY(DATE($R$2,$S$2,1),2))+(COLUMN(C22)-1)+(ROW(L4)-1)*7)</f>
        <v>45734</v>
      </c>
      <c r="C26" s="50">
        <f t="shared" si="0"/>
        <v>45734</v>
      </c>
      <c r="D26" s="92"/>
      <c r="E26" s="92"/>
      <c r="F26" s="92"/>
      <c r="G26" s="92"/>
      <c r="H26" s="92"/>
      <c r="I26" s="93"/>
    </row>
    <row r="27" spans="1:9" ht="21" customHeight="1" x14ac:dyDescent="0.3">
      <c r="A27" s="106"/>
      <c r="B27" s="64">
        <f>DATE($R$2,$S$2,(1-WEEKDAY(DATE($R$2,$S$2,1),2))+(COLUMN(D22)-1)+(ROW(M4)-1)*7)</f>
        <v>45735</v>
      </c>
      <c r="C27" s="50">
        <f t="shared" si="0"/>
        <v>45735</v>
      </c>
      <c r="D27" s="92"/>
      <c r="E27" s="92"/>
      <c r="F27" s="92"/>
      <c r="G27" s="92"/>
      <c r="H27" s="92"/>
      <c r="I27" s="93"/>
    </row>
    <row r="28" spans="1:9" ht="21" customHeight="1" x14ac:dyDescent="0.3">
      <c r="A28" s="106"/>
      <c r="B28" s="64">
        <f>DATE($R$2,$S$2,(1-WEEKDAY(DATE($R$2,$S$2,1),2))+(COLUMN(E22)-1)+(ROW(N4)-1)*7)</f>
        <v>45736</v>
      </c>
      <c r="C28" s="50">
        <f t="shared" si="0"/>
        <v>45736</v>
      </c>
      <c r="D28" s="92"/>
      <c r="E28" s="92"/>
      <c r="F28" s="92"/>
      <c r="G28" s="92"/>
      <c r="H28" s="92"/>
      <c r="I28" s="93"/>
    </row>
    <row r="29" spans="1:9" ht="21" customHeight="1" x14ac:dyDescent="0.3">
      <c r="A29" s="106"/>
      <c r="B29" s="64">
        <f>DATE($R$2,$S$2,(1-WEEKDAY(DATE($R$2,$S$2,1),2))+(COLUMN(F22)-1)+(ROW(O4)-1)*7)</f>
        <v>45737</v>
      </c>
      <c r="C29" s="50">
        <f t="shared" si="0"/>
        <v>45737</v>
      </c>
      <c r="D29" s="92"/>
      <c r="E29" s="92"/>
      <c r="F29" s="92"/>
      <c r="G29" s="92"/>
      <c r="H29" s="92"/>
      <c r="I29" s="93"/>
    </row>
    <row r="30" spans="1:9" ht="21" customHeight="1" x14ac:dyDescent="0.3">
      <c r="A30" s="106"/>
      <c r="B30" s="69">
        <f>DATE($R$2,$S$2,(1-WEEKDAY(DATE($R$2,$S$2,1),2))+(COLUMN(G22)-1)+(ROW(P4)-1)*7)</f>
        <v>45738</v>
      </c>
      <c r="C30" s="70">
        <f t="shared" si="0"/>
        <v>45738</v>
      </c>
      <c r="D30" s="94"/>
      <c r="E30" s="94"/>
      <c r="F30" s="94"/>
      <c r="G30" s="94"/>
      <c r="H30" s="94"/>
      <c r="I30" s="95"/>
    </row>
    <row r="31" spans="1:9" ht="21" customHeight="1" thickBot="1" x14ac:dyDescent="0.35">
      <c r="A31" s="107"/>
      <c r="B31" s="67">
        <f>DATE($R$2,$S$2,(1-WEEKDAY(DATE($R$2,$S$2,1),2))+(COLUMN(H22)-1)+(ROW(Q4)-1)*7)</f>
        <v>45739</v>
      </c>
      <c r="C31" s="68">
        <f t="shared" si="0"/>
        <v>45739</v>
      </c>
      <c r="D31" s="111"/>
      <c r="E31" s="111"/>
      <c r="F31" s="111"/>
      <c r="G31" s="111"/>
      <c r="H31" s="111"/>
      <c r="I31" s="112"/>
    </row>
    <row r="32" spans="1:9" ht="21" customHeight="1" thickTop="1" x14ac:dyDescent="0.3">
      <c r="A32" s="130">
        <f>WEEKNUM($B$32,21)</f>
        <v>13</v>
      </c>
      <c r="B32" s="80">
        <f>DATE($R$2,$S$2,(1-WEEKDAY(DATE($R$2,$S$2,1),2))+(COLUMN(B31)-1)+(ROW(K5)-1)*7)</f>
        <v>45740</v>
      </c>
      <c r="C32" s="81">
        <f t="shared" si="0"/>
        <v>45740</v>
      </c>
      <c r="D32" s="113"/>
      <c r="E32" s="113"/>
      <c r="F32" s="113"/>
      <c r="G32" s="113"/>
      <c r="H32" s="113"/>
      <c r="I32" s="114"/>
    </row>
    <row r="33" spans="1:9" ht="21" customHeight="1" x14ac:dyDescent="0.3">
      <c r="A33" s="131"/>
      <c r="B33" s="64">
        <f>DATE($R$2,$S$2,(1-WEEKDAY(DATE($R$2,$S$2,1),2))+(COLUMN(C31)-1)+(ROW(L5)-1)*7)</f>
        <v>45741</v>
      </c>
      <c r="C33" s="50">
        <f t="shared" si="0"/>
        <v>45741</v>
      </c>
      <c r="D33" s="92"/>
      <c r="E33" s="92"/>
      <c r="F33" s="92"/>
      <c r="G33" s="92"/>
      <c r="H33" s="92"/>
      <c r="I33" s="93"/>
    </row>
    <row r="34" spans="1:9" ht="21" customHeight="1" x14ac:dyDescent="0.3">
      <c r="A34" s="131"/>
      <c r="B34" s="64">
        <f>DATE($R$2,$S$2,(1-WEEKDAY(DATE($R$2,$S$2,1),2))+(COLUMN(D31)-1)+(ROW(M5)-1)*7)</f>
        <v>45742</v>
      </c>
      <c r="C34" s="50">
        <f t="shared" si="0"/>
        <v>45742</v>
      </c>
      <c r="D34" s="92"/>
      <c r="E34" s="92"/>
      <c r="F34" s="92"/>
      <c r="G34" s="92"/>
      <c r="H34" s="92"/>
      <c r="I34" s="93"/>
    </row>
    <row r="35" spans="1:9" ht="21" customHeight="1" x14ac:dyDescent="0.3">
      <c r="A35" s="131"/>
      <c r="B35" s="64">
        <f>DATE($R$2,$S$2,(1-WEEKDAY(DATE($R$2,$S$2,1),2))+(COLUMN(E31)-1)+(ROW(N5)-1)*7)</f>
        <v>45743</v>
      </c>
      <c r="C35" s="50">
        <f t="shared" si="0"/>
        <v>45743</v>
      </c>
      <c r="D35" s="92"/>
      <c r="E35" s="92"/>
      <c r="F35" s="92"/>
      <c r="G35" s="92"/>
      <c r="H35" s="92"/>
      <c r="I35" s="93"/>
    </row>
    <row r="36" spans="1:9" ht="21" customHeight="1" x14ac:dyDescent="0.3">
      <c r="A36" s="131"/>
      <c r="B36" s="64">
        <f>DATE($R$2,$S$2,(1-WEEKDAY(DATE($R$2,$S$2,1),2))+(COLUMN(F31)-1)+(ROW(O5)-1)*7)</f>
        <v>45744</v>
      </c>
      <c r="C36" s="50">
        <f t="shared" si="0"/>
        <v>45744</v>
      </c>
      <c r="D36" s="92"/>
      <c r="E36" s="92"/>
      <c r="F36" s="92"/>
      <c r="G36" s="92"/>
      <c r="H36" s="92"/>
      <c r="I36" s="93"/>
    </row>
    <row r="37" spans="1:9" ht="21" customHeight="1" x14ac:dyDescent="0.3">
      <c r="A37" s="131"/>
      <c r="B37" s="69">
        <f>DATE($R$2,$S$2,(1-WEEKDAY(DATE($R$2,$S$2,1),2))+(COLUMN(G31)-1)+(ROW(P5)-1)*7)</f>
        <v>45745</v>
      </c>
      <c r="C37" s="70">
        <f t="shared" si="0"/>
        <v>45745</v>
      </c>
      <c r="D37" s="94"/>
      <c r="E37" s="94"/>
      <c r="F37" s="94"/>
      <c r="G37" s="94"/>
      <c r="H37" s="94"/>
      <c r="I37" s="95"/>
    </row>
    <row r="38" spans="1:9" ht="21" customHeight="1" thickBot="1" x14ac:dyDescent="0.35">
      <c r="A38" s="132"/>
      <c r="B38" s="67">
        <f>DATE($R$2,$S$2,(1-WEEKDAY(DATE($R$2,$S$2,1),2))+(COLUMN(H31)-1)+(ROW(Q5)-1)*7)</f>
        <v>45746</v>
      </c>
      <c r="C38" s="68">
        <f t="shared" si="0"/>
        <v>45746</v>
      </c>
      <c r="D38" s="96"/>
      <c r="E38" s="96"/>
      <c r="F38" s="96"/>
      <c r="G38" s="96"/>
      <c r="H38" s="96"/>
      <c r="I38" s="97"/>
    </row>
    <row r="39" spans="1:9" ht="21" customHeight="1" thickTop="1" x14ac:dyDescent="0.3">
      <c r="A39" s="87">
        <f>WEEKNUM($B$39,21)</f>
        <v>14</v>
      </c>
      <c r="B39" s="84">
        <f>DATE($R$2,$S$2,(1-WEEKDAY(DATE($R$2,$S$2,1),2))+(COLUMN(B38)-1)+(ROW(Q6)-1)*7)</f>
        <v>45747</v>
      </c>
      <c r="C39" s="82">
        <f t="shared" si="0"/>
        <v>45747</v>
      </c>
      <c r="D39" s="133"/>
      <c r="E39" s="133"/>
      <c r="F39" s="133"/>
      <c r="G39" s="133"/>
      <c r="H39" s="133"/>
      <c r="I39" s="134"/>
    </row>
    <row r="40" spans="1:9" ht="19.5" customHeight="1" x14ac:dyDescent="0.3">
      <c r="B40" s="47"/>
      <c r="C40" s="86"/>
      <c r="D40" s="86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D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9">
    <cfRule type="expression" dxfId="31" priority="2">
      <formula>MONTH(B4)=$S$2</formula>
    </cfRule>
    <cfRule type="expression" dxfId="30" priority="3">
      <formula>MONTH(B4)&lt;&gt;$S$2</formula>
    </cfRule>
  </conditionalFormatting>
  <pageMargins left="0.2" right="0.25" top="0.13" bottom="0.2" header="0.2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440E0EC-1B34-47FA-B3C6-6D6FB1B5416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83A1-36DF-4ECA-9497-C608AEC4F3FE}">
  <dimension ref="A1:T49"/>
  <sheetViews>
    <sheetView showGridLines="0" workbookViewId="0">
      <pane ySplit="3" topLeftCell="A5" activePane="bottomLeft" state="frozen"/>
      <selection pane="bottomLeft" activeCell="D5" sqref="D5:I5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45748</v>
      </c>
      <c r="H1" s="90"/>
      <c r="I1" s="121">
        <f>DATE(R2,S2,1)</f>
        <v>45748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4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14</v>
      </c>
      <c r="B4" s="64">
        <f>DATE($R$2,$S$2,(1-WEEKDAY(DATE($R$2,$S$2,1),2))+(COLUMN(B3)-1)+(ROW(K1)-1)*7)</f>
        <v>45747</v>
      </c>
      <c r="C4" s="50">
        <f>B4</f>
        <v>45747</v>
      </c>
      <c r="D4" s="98"/>
      <c r="E4" s="98"/>
      <c r="F4" s="98"/>
      <c r="G4" s="98"/>
      <c r="H4" s="98"/>
      <c r="I4" s="98"/>
    </row>
    <row r="5" spans="1:19" ht="21" customHeight="1" x14ac:dyDescent="0.3">
      <c r="A5" s="123"/>
      <c r="B5" s="64">
        <f>DATE($R$2,$S$2,(1-WEEKDAY(DATE($R$2,$S$2,1),2))+(COLUMN(C3)-1)+(ROW(L1)-1)*7)</f>
        <v>45748</v>
      </c>
      <c r="C5" s="50">
        <f t="shared" ref="C5:C38" si="0">B5</f>
        <v>45748</v>
      </c>
      <c r="D5" s="92"/>
      <c r="E5" s="92"/>
      <c r="F5" s="92"/>
      <c r="G5" s="92"/>
      <c r="H5" s="92"/>
      <c r="I5" s="92"/>
    </row>
    <row r="6" spans="1:19" ht="21" customHeight="1" x14ac:dyDescent="0.3">
      <c r="A6" s="123"/>
      <c r="B6" s="64">
        <f>DATE($R$2,$S$2,(1-WEEKDAY(DATE($R$2,$S$2,1),2))+(COLUMN(D3)-1)+(ROW(M1)-1)*7)</f>
        <v>45749</v>
      </c>
      <c r="C6" s="50">
        <f t="shared" si="0"/>
        <v>45749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64">
        <f>DATE($R$2,$S$2,(1-WEEKDAY(DATE($R$2,$S$2,1),2))+(COLUMN(E3)-1)+(ROW(N1)-1)*7)</f>
        <v>45750</v>
      </c>
      <c r="C7" s="50">
        <f t="shared" si="0"/>
        <v>45750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45751</v>
      </c>
      <c r="C8" s="50">
        <f t="shared" si="0"/>
        <v>45751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45752</v>
      </c>
      <c r="C9" s="66">
        <f t="shared" si="0"/>
        <v>45752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45753</v>
      </c>
      <c r="C10" s="68">
        <f t="shared" si="0"/>
        <v>45753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15</v>
      </c>
      <c r="B11" s="60">
        <f>DATE($R$2,$S$2,(1-WEEKDAY(DATE($R$2,$S$2,1),2))+(COLUMN(B4)-1)+(ROW(K2)-1)*7)</f>
        <v>45754</v>
      </c>
      <c r="C11" s="52">
        <f t="shared" si="0"/>
        <v>45754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45755</v>
      </c>
      <c r="C12" s="50">
        <f t="shared" si="0"/>
        <v>45755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45756</v>
      </c>
      <c r="C13" s="50">
        <f t="shared" si="0"/>
        <v>45756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45757</v>
      </c>
      <c r="C14" s="50">
        <f t="shared" si="0"/>
        <v>45757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45758</v>
      </c>
      <c r="C15" s="50">
        <f t="shared" si="0"/>
        <v>45758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45759</v>
      </c>
      <c r="C16" s="70">
        <f t="shared" si="0"/>
        <v>45759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45760</v>
      </c>
      <c r="C17" s="68">
        <f t="shared" si="0"/>
        <v>45760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16</v>
      </c>
      <c r="B18" s="60">
        <f>DATE($R$2,$S$2,(1-WEEKDAY(DATE($R$2,$S$2,1),2))+(COLUMN(B13)-1)+(ROW(K3)-1)*7)</f>
        <v>45761</v>
      </c>
      <c r="C18" s="52">
        <f t="shared" si="0"/>
        <v>45761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45762</v>
      </c>
      <c r="C19" s="50">
        <f t="shared" si="0"/>
        <v>45762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45763</v>
      </c>
      <c r="C20" s="50">
        <f t="shared" si="0"/>
        <v>45763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45764</v>
      </c>
      <c r="C21" s="50">
        <f t="shared" si="0"/>
        <v>45764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45765</v>
      </c>
      <c r="C22" s="50">
        <f t="shared" si="0"/>
        <v>45765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45766</v>
      </c>
      <c r="C23" s="70">
        <f t="shared" si="0"/>
        <v>45766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45767</v>
      </c>
      <c r="C24" s="68">
        <f t="shared" si="0"/>
        <v>45767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17</v>
      </c>
      <c r="B25" s="60">
        <f>DATE($R$2,$S$2,(1-WEEKDAY(DATE($R$2,$S$2,1),2))+(COLUMN(B22)-1)+(ROW(K4)-1)*7)</f>
        <v>45768</v>
      </c>
      <c r="C25" s="52">
        <f t="shared" si="0"/>
        <v>45768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45769</v>
      </c>
      <c r="C26" s="50">
        <f t="shared" si="0"/>
        <v>45769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45770</v>
      </c>
      <c r="C27" s="50">
        <f t="shared" si="0"/>
        <v>45770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45771</v>
      </c>
      <c r="C28" s="50">
        <f t="shared" si="0"/>
        <v>45771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45772</v>
      </c>
      <c r="C29" s="50">
        <f t="shared" si="0"/>
        <v>45772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45773</v>
      </c>
      <c r="C30" s="70">
        <f t="shared" si="0"/>
        <v>45773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45774</v>
      </c>
      <c r="C31" s="68">
        <f t="shared" si="0"/>
        <v>45774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18</v>
      </c>
      <c r="B32" s="60">
        <f>DATE($R$2,$S$2,(1-WEEKDAY(DATE($R$2,$S$2,1),2))+(COLUMN(B31)-1)+(ROW(K5)-1)*7)</f>
        <v>45775</v>
      </c>
      <c r="C32" s="52">
        <f t="shared" si="0"/>
        <v>45775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45776</v>
      </c>
      <c r="C33" s="50">
        <f t="shared" si="0"/>
        <v>45776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45777</v>
      </c>
      <c r="C34" s="50">
        <f t="shared" si="0"/>
        <v>45777</v>
      </c>
      <c r="D34" s="92"/>
      <c r="E34" s="92"/>
      <c r="F34" s="92"/>
      <c r="G34" s="92"/>
      <c r="H34" s="92"/>
      <c r="I34" s="92"/>
    </row>
    <row r="35" spans="1:9" ht="21" hidden="1" customHeight="1" x14ac:dyDescent="0.3">
      <c r="A35" s="123"/>
      <c r="B35" s="64">
        <f>DATE($R$2,$S$2,(1-WEEKDAY(DATE($R$2,$S$2,1),2))+(COLUMN(E31)-1)+(ROW(N5)-1)*7)</f>
        <v>45778</v>
      </c>
      <c r="C35" s="50">
        <f t="shared" si="0"/>
        <v>45778</v>
      </c>
      <c r="D35" s="92"/>
      <c r="E35" s="92"/>
      <c r="F35" s="92"/>
      <c r="G35" s="92"/>
      <c r="H35" s="92"/>
      <c r="I35" s="92"/>
    </row>
    <row r="36" spans="1:9" ht="21" hidden="1" customHeight="1" x14ac:dyDescent="0.3">
      <c r="A36" s="123"/>
      <c r="B36" s="64">
        <f>DATE($R$2,$S$2,(1-WEEKDAY(DATE($R$2,$S$2,1),2))+(COLUMN(F31)-1)+(ROW(O5)-1)*7)</f>
        <v>45779</v>
      </c>
      <c r="C36" s="50">
        <f t="shared" si="0"/>
        <v>45779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23"/>
      <c r="B37" s="69">
        <f>DATE($R$2,$S$2,(1-WEEKDAY(DATE($R$2,$S$2,1),2))+(COLUMN(G31)-1)+(ROW(P5)-1)*7)</f>
        <v>45780</v>
      </c>
      <c r="C37" s="70">
        <f t="shared" si="0"/>
        <v>45780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29"/>
      <c r="B38" s="72">
        <f>DATE($R$2,$S$2,(1-WEEKDAY(DATE($R$2,$S$2,1),2))+(COLUMN(H31)-1)+(ROW(Q5)-1)*7)</f>
        <v>45781</v>
      </c>
      <c r="C38" s="73">
        <f t="shared" si="0"/>
        <v>45781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28" priority="2">
      <formula>MONTH(B4)=$S$2</formula>
    </cfRule>
    <cfRule type="expression" dxfId="27" priority="3">
      <formula>MONTH(B4)&lt;&gt;$S$2</formula>
    </cfRule>
  </conditionalFormatting>
  <pageMargins left="0.27" right="0.25" top="0.15" bottom="0.2" header="0.12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0D31E6B-D245-4556-AADA-522ABD42BA3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C85D-F620-4676-B790-6D18D6DBE7DF}">
  <dimension ref="A1:T49"/>
  <sheetViews>
    <sheetView showGridLines="0" workbookViewId="0">
      <pane ySplit="3" topLeftCell="A7" activePane="bottomLeft" state="frozen"/>
      <selection pane="bottomLeft" activeCell="D7" sqref="D7:I7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45778</v>
      </c>
      <c r="H1" s="90"/>
      <c r="I1" s="121">
        <f>DATE(R2,S2,1)</f>
        <v>45778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5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18</v>
      </c>
      <c r="B4" s="64">
        <f>DATE($R$2,$S$2,(1-WEEKDAY(DATE($R$2,$S$2,1),2))+(COLUMN(B3)-1)+(ROW(K1)-1)*7)</f>
        <v>45775</v>
      </c>
      <c r="C4" s="50">
        <f>B4</f>
        <v>45775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45776</v>
      </c>
      <c r="C5" s="50">
        <f t="shared" ref="C5:C38" si="0">B5</f>
        <v>45776</v>
      </c>
      <c r="D5" s="92"/>
      <c r="E5" s="92"/>
      <c r="F5" s="92"/>
      <c r="G5" s="92"/>
      <c r="H5" s="92"/>
      <c r="I5" s="92"/>
    </row>
    <row r="6" spans="1:19" ht="21" hidden="1" customHeight="1" x14ac:dyDescent="0.3">
      <c r="A6" s="123"/>
      <c r="B6" s="64">
        <f>DATE($R$2,$S$2,(1-WEEKDAY(DATE($R$2,$S$2,1),2))+(COLUMN(D3)-1)+(ROW(M1)-1)*7)</f>
        <v>45777</v>
      </c>
      <c r="C6" s="50">
        <f t="shared" si="0"/>
        <v>45777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64">
        <f>DATE($R$2,$S$2,(1-WEEKDAY(DATE($R$2,$S$2,1),2))+(COLUMN(E3)-1)+(ROW(N1)-1)*7)</f>
        <v>45778</v>
      </c>
      <c r="C7" s="50">
        <f t="shared" si="0"/>
        <v>45778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45779</v>
      </c>
      <c r="C8" s="50">
        <f t="shared" si="0"/>
        <v>45779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45780</v>
      </c>
      <c r="C9" s="66">
        <f t="shared" si="0"/>
        <v>45780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45781</v>
      </c>
      <c r="C10" s="68">
        <f t="shared" si="0"/>
        <v>45781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19</v>
      </c>
      <c r="B11" s="60">
        <f>DATE($R$2,$S$2,(1-WEEKDAY(DATE($R$2,$S$2,1),2))+(COLUMN(B4)-1)+(ROW(K2)-1)*7)</f>
        <v>45782</v>
      </c>
      <c r="C11" s="52">
        <f t="shared" si="0"/>
        <v>45782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45783</v>
      </c>
      <c r="C12" s="50">
        <f t="shared" si="0"/>
        <v>45783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45784</v>
      </c>
      <c r="C13" s="50">
        <f t="shared" si="0"/>
        <v>45784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45785</v>
      </c>
      <c r="C14" s="50">
        <f t="shared" si="0"/>
        <v>45785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45786</v>
      </c>
      <c r="C15" s="50">
        <f t="shared" si="0"/>
        <v>45786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45787</v>
      </c>
      <c r="C16" s="70">
        <f t="shared" si="0"/>
        <v>45787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45788</v>
      </c>
      <c r="C17" s="68">
        <f t="shared" si="0"/>
        <v>45788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20</v>
      </c>
      <c r="B18" s="60">
        <f>DATE($R$2,$S$2,(1-WEEKDAY(DATE($R$2,$S$2,1),2))+(COLUMN(B13)-1)+(ROW(K3)-1)*7)</f>
        <v>45789</v>
      </c>
      <c r="C18" s="52">
        <f t="shared" si="0"/>
        <v>45789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45790</v>
      </c>
      <c r="C19" s="50">
        <f t="shared" si="0"/>
        <v>45790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45791</v>
      </c>
      <c r="C20" s="50">
        <f t="shared" si="0"/>
        <v>45791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45792</v>
      </c>
      <c r="C21" s="50">
        <f t="shared" si="0"/>
        <v>45792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45793</v>
      </c>
      <c r="C22" s="50">
        <f t="shared" si="0"/>
        <v>45793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45794</v>
      </c>
      <c r="C23" s="70">
        <f t="shared" si="0"/>
        <v>45794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45795</v>
      </c>
      <c r="C24" s="68">
        <f t="shared" si="0"/>
        <v>45795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21</v>
      </c>
      <c r="B25" s="60">
        <f>DATE($R$2,$S$2,(1-WEEKDAY(DATE($R$2,$S$2,1),2))+(COLUMN(B22)-1)+(ROW(K4)-1)*7)</f>
        <v>45796</v>
      </c>
      <c r="C25" s="52">
        <f t="shared" si="0"/>
        <v>45796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45797</v>
      </c>
      <c r="C26" s="50">
        <f t="shared" si="0"/>
        <v>45797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45798</v>
      </c>
      <c r="C27" s="50">
        <f t="shared" si="0"/>
        <v>45798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45799</v>
      </c>
      <c r="C28" s="50">
        <f t="shared" si="0"/>
        <v>45799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45800</v>
      </c>
      <c r="C29" s="50">
        <f t="shared" si="0"/>
        <v>45800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45801</v>
      </c>
      <c r="C30" s="70">
        <f t="shared" si="0"/>
        <v>45801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45802</v>
      </c>
      <c r="C31" s="68">
        <f t="shared" si="0"/>
        <v>45802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22</v>
      </c>
      <c r="B32" s="60">
        <f>DATE($R$2,$S$2,(1-WEEKDAY(DATE($R$2,$S$2,1),2))+(COLUMN(B31)-1)+(ROW(K5)-1)*7)</f>
        <v>45803</v>
      </c>
      <c r="C32" s="52">
        <f t="shared" si="0"/>
        <v>45803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45804</v>
      </c>
      <c r="C33" s="50">
        <f t="shared" si="0"/>
        <v>45804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45805</v>
      </c>
      <c r="C34" s="50">
        <f t="shared" si="0"/>
        <v>45805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45806</v>
      </c>
      <c r="C35" s="50">
        <f t="shared" si="0"/>
        <v>45806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23"/>
      <c r="B36" s="64">
        <f>DATE($R$2,$S$2,(1-WEEKDAY(DATE($R$2,$S$2,1),2))+(COLUMN(F31)-1)+(ROW(O5)-1)*7)</f>
        <v>45807</v>
      </c>
      <c r="C36" s="50">
        <f t="shared" si="0"/>
        <v>45807</v>
      </c>
      <c r="D36" s="92"/>
      <c r="E36" s="92"/>
      <c r="F36" s="92"/>
      <c r="G36" s="92"/>
      <c r="H36" s="92"/>
      <c r="I36" s="92"/>
    </row>
    <row r="37" spans="1:9" ht="21" customHeight="1" x14ac:dyDescent="0.3">
      <c r="A37" s="123"/>
      <c r="B37" s="69">
        <f>DATE($R$2,$S$2,(1-WEEKDAY(DATE($R$2,$S$2,1),2))+(COLUMN(G31)-1)+(ROW(P5)-1)*7)</f>
        <v>45808</v>
      </c>
      <c r="C37" s="70">
        <f t="shared" si="0"/>
        <v>45808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29"/>
      <c r="B38" s="72">
        <f>DATE($R$2,$S$2,(1-WEEKDAY(DATE($R$2,$S$2,1),2))+(COLUMN(H31)-1)+(ROW(Q5)-1)*7)</f>
        <v>45809</v>
      </c>
      <c r="C38" s="73">
        <f t="shared" si="0"/>
        <v>45809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25" priority="2">
      <formula>MONTH(B4)=$S$2</formula>
    </cfRule>
    <cfRule type="expression" dxfId="24" priority="3">
      <formula>MONTH(B4)&lt;&gt;$S$2</formula>
    </cfRule>
  </conditionalFormatting>
  <pageMargins left="0.24" right="0.25" top="0.13" bottom="0.2" header="0.18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8487DF9-9C26-44CB-86F8-13CE091A360B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E847-C690-488B-A68B-7A724AFFC73D}">
  <dimension ref="A1:T49"/>
  <sheetViews>
    <sheetView showGridLines="0" workbookViewId="0">
      <pane ySplit="3" topLeftCell="A10" activePane="bottomLeft" state="frozen"/>
      <selection pane="bottomLeft" activeCell="H45" sqref="H45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45809</v>
      </c>
      <c r="H1" s="90"/>
      <c r="I1" s="121">
        <f>DATE(R2,S2,1)</f>
        <v>45809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6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22</v>
      </c>
      <c r="B4" s="64">
        <f>DATE($R$2,$S$2,(1-WEEKDAY(DATE($R$2,$S$2,1),2))+(COLUMN(B3)-1)+(ROW(K1)-1)*7)</f>
        <v>45803</v>
      </c>
      <c r="C4" s="50">
        <f>B4</f>
        <v>45803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45804</v>
      </c>
      <c r="C5" s="50">
        <f t="shared" ref="C5:C39" si="0">B5</f>
        <v>45804</v>
      </c>
      <c r="D5" s="92"/>
      <c r="E5" s="92"/>
      <c r="F5" s="92"/>
      <c r="G5" s="92"/>
      <c r="H5" s="92"/>
      <c r="I5" s="92"/>
    </row>
    <row r="6" spans="1:19" ht="21" hidden="1" customHeight="1" x14ac:dyDescent="0.3">
      <c r="A6" s="123"/>
      <c r="B6" s="64">
        <f>DATE($R$2,$S$2,(1-WEEKDAY(DATE($R$2,$S$2,1),2))+(COLUMN(D3)-1)+(ROW(M1)-1)*7)</f>
        <v>45805</v>
      </c>
      <c r="C6" s="50">
        <f t="shared" si="0"/>
        <v>45805</v>
      </c>
      <c r="D6" s="92"/>
      <c r="E6" s="92"/>
      <c r="F6" s="92"/>
      <c r="G6" s="92"/>
      <c r="H6" s="92"/>
      <c r="I6" s="92"/>
    </row>
    <row r="7" spans="1:19" ht="21" hidden="1" customHeight="1" x14ac:dyDescent="0.3">
      <c r="A7" s="123"/>
      <c r="B7" s="64">
        <f>DATE($R$2,$S$2,(1-WEEKDAY(DATE($R$2,$S$2,1),2))+(COLUMN(E3)-1)+(ROW(N1)-1)*7)</f>
        <v>45806</v>
      </c>
      <c r="C7" s="50">
        <f t="shared" si="0"/>
        <v>45806</v>
      </c>
      <c r="D7" s="92"/>
      <c r="E7" s="92"/>
      <c r="F7" s="92"/>
      <c r="G7" s="92"/>
      <c r="H7" s="92"/>
      <c r="I7" s="92"/>
    </row>
    <row r="8" spans="1:19" ht="21" hidden="1" customHeight="1" x14ac:dyDescent="0.3">
      <c r="A8" s="123"/>
      <c r="B8" s="64">
        <f>DATE($R$2,$S$2,(1-WEEKDAY(DATE($R$2,$S$2,1),2))+(COLUMN(F3)-1)+(ROW(O1)-1)*7)</f>
        <v>45807</v>
      </c>
      <c r="C8" s="50">
        <f t="shared" si="0"/>
        <v>45807</v>
      </c>
      <c r="D8" s="92"/>
      <c r="E8" s="92"/>
      <c r="F8" s="92"/>
      <c r="G8" s="92"/>
      <c r="H8" s="92"/>
      <c r="I8" s="92"/>
    </row>
    <row r="9" spans="1:19" ht="21" hidden="1" customHeight="1" x14ac:dyDescent="0.3">
      <c r="A9" s="123"/>
      <c r="B9" s="65">
        <f>DATE($R$2,$S$2,(1-WEEKDAY(DATE($R$2,$S$2,1),2))+(COLUMN(G3)-1)+(ROW(P1)-1)*7)</f>
        <v>45808</v>
      </c>
      <c r="C9" s="66">
        <f t="shared" si="0"/>
        <v>45808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45809</v>
      </c>
      <c r="C10" s="68">
        <f t="shared" si="0"/>
        <v>45809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23</v>
      </c>
      <c r="B11" s="60">
        <f>DATE($R$2,$S$2,(1-WEEKDAY(DATE($R$2,$S$2,1),2))+(COLUMN(B4)-1)+(ROW(K2)-1)*7)</f>
        <v>45810</v>
      </c>
      <c r="C11" s="52">
        <f t="shared" si="0"/>
        <v>45810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45811</v>
      </c>
      <c r="C12" s="50">
        <f t="shared" si="0"/>
        <v>45811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45812</v>
      </c>
      <c r="C13" s="50">
        <f t="shared" si="0"/>
        <v>45812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45813</v>
      </c>
      <c r="C14" s="50">
        <f t="shared" si="0"/>
        <v>45813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45814</v>
      </c>
      <c r="C15" s="50">
        <f t="shared" si="0"/>
        <v>45814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45815</v>
      </c>
      <c r="C16" s="70">
        <f t="shared" si="0"/>
        <v>45815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45816</v>
      </c>
      <c r="C17" s="68">
        <f t="shared" si="0"/>
        <v>45816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24</v>
      </c>
      <c r="B18" s="60">
        <f>DATE($R$2,$S$2,(1-WEEKDAY(DATE($R$2,$S$2,1),2))+(COLUMN(B17)-1)+(ROW(K3)-1)*7)</f>
        <v>45817</v>
      </c>
      <c r="C18" s="52">
        <f t="shared" si="0"/>
        <v>45817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45818</v>
      </c>
      <c r="C19" s="50">
        <f t="shared" si="0"/>
        <v>45818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45819</v>
      </c>
      <c r="C20" s="50">
        <f t="shared" si="0"/>
        <v>45819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45820</v>
      </c>
      <c r="C21" s="50">
        <f t="shared" si="0"/>
        <v>45820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45821</v>
      </c>
      <c r="C22" s="50">
        <f t="shared" si="0"/>
        <v>45821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45822</v>
      </c>
      <c r="C23" s="70">
        <f t="shared" si="0"/>
        <v>45822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45823</v>
      </c>
      <c r="C24" s="68">
        <f t="shared" si="0"/>
        <v>45823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25</v>
      </c>
      <c r="B25" s="60">
        <f>DATE($R$2,$S$2,(1-WEEKDAY(DATE($R$2,$S$2,1),2))+(COLUMN(B24)-1)+(ROW(K4)-1)*7)</f>
        <v>45824</v>
      </c>
      <c r="C25" s="52">
        <f t="shared" si="0"/>
        <v>45824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45825</v>
      </c>
      <c r="C26" s="50">
        <f t="shared" si="0"/>
        <v>45825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45826</v>
      </c>
      <c r="C27" s="50">
        <f t="shared" si="0"/>
        <v>45826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45827</v>
      </c>
      <c r="C28" s="50">
        <f t="shared" si="0"/>
        <v>45827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45828</v>
      </c>
      <c r="C29" s="50">
        <f t="shared" si="0"/>
        <v>45828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45829</v>
      </c>
      <c r="C30" s="70">
        <f t="shared" si="0"/>
        <v>45829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45830</v>
      </c>
      <c r="C31" s="68">
        <f t="shared" si="0"/>
        <v>45830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35">
        <f>WEEKNUM($B$32,21)</f>
        <v>26</v>
      </c>
      <c r="B32" s="80">
        <f>DATE($R$2,$S$2,(1-WEEKDAY(DATE($R$2,$S$2,1),2))+(COLUMN(B31)-1)+(ROW(K5)-1)*7)</f>
        <v>45831</v>
      </c>
      <c r="C32" s="81">
        <f t="shared" si="0"/>
        <v>45831</v>
      </c>
      <c r="D32" s="113"/>
      <c r="E32" s="113"/>
      <c r="F32" s="113"/>
      <c r="G32" s="113"/>
      <c r="H32" s="113"/>
      <c r="I32" s="113"/>
    </row>
    <row r="33" spans="1:9" ht="21" customHeight="1" x14ac:dyDescent="0.3">
      <c r="A33" s="136"/>
      <c r="B33" s="64">
        <f>DATE($R$2,$S$2,(1-WEEKDAY(DATE($R$2,$S$2,1),2))+(COLUMN(C32)-1)+(ROW(L5)-1)*7)</f>
        <v>45832</v>
      </c>
      <c r="C33" s="50">
        <f t="shared" si="0"/>
        <v>45832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36"/>
      <c r="B34" s="64">
        <f>DATE($R$2,$S$2,(1-WEEKDAY(DATE($R$2,$S$2,1),2))+(COLUMN(D31)-1)+(ROW(M5)-1)*7)</f>
        <v>45833</v>
      </c>
      <c r="C34" s="50">
        <f t="shared" si="0"/>
        <v>45833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36"/>
      <c r="B35" s="64">
        <f>DATE($R$2,$S$2,(1-WEEKDAY(DATE($R$2,$S$2,1),2))+(COLUMN(E31)-1)+(ROW(N5)-1)*7)</f>
        <v>45834</v>
      </c>
      <c r="C35" s="50">
        <f t="shared" si="0"/>
        <v>45834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36"/>
      <c r="B36" s="64">
        <f>DATE($R$2,$S$2,(1-WEEKDAY(DATE($R$2,$S$2,1),2))+(COLUMN(F31)-1)+(ROW(O5)-1)*7)</f>
        <v>45835</v>
      </c>
      <c r="C36" s="50">
        <f t="shared" si="0"/>
        <v>45835</v>
      </c>
      <c r="D36" s="92"/>
      <c r="E36" s="92"/>
      <c r="F36" s="92"/>
      <c r="G36" s="92"/>
      <c r="H36" s="92"/>
      <c r="I36" s="92"/>
    </row>
    <row r="37" spans="1:9" ht="21" customHeight="1" x14ac:dyDescent="0.3">
      <c r="A37" s="136"/>
      <c r="B37" s="69">
        <f>DATE($R$2,$S$2,(1-WEEKDAY(DATE($R$2,$S$2,1),2))+(COLUMN(G31)-1)+(ROW(P5)-1)*7)</f>
        <v>45836</v>
      </c>
      <c r="C37" s="70">
        <f t="shared" si="0"/>
        <v>45836</v>
      </c>
      <c r="D37" s="94"/>
      <c r="E37" s="94"/>
      <c r="F37" s="94"/>
      <c r="G37" s="94"/>
      <c r="H37" s="94"/>
      <c r="I37" s="94"/>
    </row>
    <row r="38" spans="1:9" ht="21" customHeight="1" thickBot="1" x14ac:dyDescent="0.35">
      <c r="A38" s="137"/>
      <c r="B38" s="67">
        <f>DATE($R$2,$S$2,(1-WEEKDAY(DATE($R$2,$S$2,1),2))+(COLUMN(H31)-1)+(ROW(Q5)-1)*7)</f>
        <v>45837</v>
      </c>
      <c r="C38" s="68">
        <f t="shared" si="0"/>
        <v>45837</v>
      </c>
      <c r="D38" s="96"/>
      <c r="E38" s="96"/>
      <c r="F38" s="96"/>
      <c r="G38" s="96"/>
      <c r="H38" s="96"/>
      <c r="I38" s="96"/>
    </row>
    <row r="39" spans="1:9" ht="21" customHeight="1" thickTop="1" x14ac:dyDescent="0.3">
      <c r="A39" s="83">
        <f>WEEKNUM($B$39,21)</f>
        <v>27</v>
      </c>
      <c r="B39" s="84">
        <f>DATE($R$2,$S$2,(1-WEEKDAY(DATE($R$2,$S$2,1),2))+(COLUMN(B38)-1)+(ROW(Q6)-1)*7)</f>
        <v>45838</v>
      </c>
      <c r="C39" s="85">
        <f t="shared" si="0"/>
        <v>45838</v>
      </c>
      <c r="D39" s="138"/>
      <c r="E39" s="138"/>
      <c r="F39" s="138"/>
      <c r="G39" s="138"/>
      <c r="H39" s="138"/>
      <c r="I39" s="138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D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9">
    <cfRule type="expression" dxfId="22" priority="2">
      <formula>MONTH(B4)=$S$2</formula>
    </cfRule>
    <cfRule type="expression" dxfId="21" priority="3">
      <formula>MONTH(B4)&lt;&gt;$S$2</formula>
    </cfRule>
  </conditionalFormatting>
  <pageMargins left="0.27" right="0.25" top="0.12" bottom="0.2" header="0.2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7E29EC8-176A-42EF-ABF5-20F02957E70E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D594-E441-461B-9404-4E089F19C933}">
  <dimension ref="A1:T49"/>
  <sheetViews>
    <sheetView showGridLines="0" workbookViewId="0">
      <pane ySplit="3" topLeftCell="A5" activePane="bottomLeft" state="frozen"/>
      <selection pane="bottomLeft" activeCell="D5" sqref="D5:I5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45839</v>
      </c>
      <c r="H1" s="90"/>
      <c r="I1" s="121">
        <f>DATE(R2,S2,1)</f>
        <v>45839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7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27</v>
      </c>
      <c r="B4" s="64">
        <f>DATE($R$2,$S$2,(1-WEEKDAY(DATE($R$2,$S$2,1),2))+(COLUMN(B3)-1)+(ROW(K1)-1)*7)</f>
        <v>45838</v>
      </c>
      <c r="C4" s="50">
        <f>B4</f>
        <v>45838</v>
      </c>
      <c r="D4" s="98"/>
      <c r="E4" s="98"/>
      <c r="F4" s="98"/>
      <c r="G4" s="98"/>
      <c r="H4" s="98"/>
      <c r="I4" s="98"/>
    </row>
    <row r="5" spans="1:19" ht="21" customHeight="1" x14ac:dyDescent="0.3">
      <c r="A5" s="123"/>
      <c r="B5" s="64">
        <f>DATE($R$2,$S$2,(1-WEEKDAY(DATE($R$2,$S$2,1),2))+(COLUMN(C3)-1)+(ROW(L1)-1)*7)</f>
        <v>45839</v>
      </c>
      <c r="C5" s="50">
        <f t="shared" ref="C5:C38" si="0">B5</f>
        <v>45839</v>
      </c>
      <c r="D5" s="92"/>
      <c r="E5" s="92"/>
      <c r="F5" s="92"/>
      <c r="G5" s="92"/>
      <c r="H5" s="92"/>
      <c r="I5" s="92"/>
    </row>
    <row r="6" spans="1:19" ht="21" customHeight="1" x14ac:dyDescent="0.3">
      <c r="A6" s="123"/>
      <c r="B6" s="64">
        <f>DATE($R$2,$S$2,(1-WEEKDAY(DATE($R$2,$S$2,1),2))+(COLUMN(D3)-1)+(ROW(M1)-1)*7)</f>
        <v>45840</v>
      </c>
      <c r="C6" s="50">
        <f t="shared" si="0"/>
        <v>45840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64">
        <f>DATE($R$2,$S$2,(1-WEEKDAY(DATE($R$2,$S$2,1),2))+(COLUMN(E3)-1)+(ROW(N1)-1)*7)</f>
        <v>45841</v>
      </c>
      <c r="C7" s="50">
        <f t="shared" si="0"/>
        <v>45841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45842</v>
      </c>
      <c r="C8" s="50">
        <f t="shared" si="0"/>
        <v>45842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45843</v>
      </c>
      <c r="C9" s="66">
        <f t="shared" si="0"/>
        <v>45843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45844</v>
      </c>
      <c r="C10" s="68">
        <f t="shared" si="0"/>
        <v>45844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28</v>
      </c>
      <c r="B11" s="60">
        <f>DATE($R$2,$S$2,(1-WEEKDAY(DATE($R$2,$S$2,1),2))+(COLUMN(B4)-1)+(ROW(K2)-1)*7)</f>
        <v>45845</v>
      </c>
      <c r="C11" s="52">
        <f t="shared" si="0"/>
        <v>45845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45846</v>
      </c>
      <c r="C12" s="50">
        <f t="shared" si="0"/>
        <v>45846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45847</v>
      </c>
      <c r="C13" s="50">
        <f t="shared" si="0"/>
        <v>45847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45848</v>
      </c>
      <c r="C14" s="50">
        <f t="shared" si="0"/>
        <v>45848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45849</v>
      </c>
      <c r="C15" s="50">
        <f t="shared" si="0"/>
        <v>45849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45850</v>
      </c>
      <c r="C16" s="70">
        <f t="shared" si="0"/>
        <v>45850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45851</v>
      </c>
      <c r="C17" s="68">
        <f t="shared" si="0"/>
        <v>45851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29</v>
      </c>
      <c r="B18" s="60">
        <f>DATE($R$2,$S$2,(1-WEEKDAY(DATE($R$2,$S$2,1),2))+(COLUMN(B13)-1)+(ROW(K3)-1)*7)</f>
        <v>45852</v>
      </c>
      <c r="C18" s="52">
        <f t="shared" si="0"/>
        <v>45852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45853</v>
      </c>
      <c r="C19" s="50">
        <f t="shared" si="0"/>
        <v>45853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45854</v>
      </c>
      <c r="C20" s="50">
        <f t="shared" si="0"/>
        <v>45854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45855</v>
      </c>
      <c r="C21" s="50">
        <f t="shared" si="0"/>
        <v>45855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45856</v>
      </c>
      <c r="C22" s="50">
        <f t="shared" si="0"/>
        <v>45856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45857</v>
      </c>
      <c r="C23" s="70">
        <f t="shared" si="0"/>
        <v>45857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45858</v>
      </c>
      <c r="C24" s="68">
        <f t="shared" si="0"/>
        <v>45858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30</v>
      </c>
      <c r="B25" s="60">
        <f>DATE($R$2,$S$2,(1-WEEKDAY(DATE($R$2,$S$2,1),2))+(COLUMN(B22)-1)+(ROW(K4)-1)*7)</f>
        <v>45859</v>
      </c>
      <c r="C25" s="52">
        <f t="shared" si="0"/>
        <v>45859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45860</v>
      </c>
      <c r="C26" s="50">
        <f t="shared" si="0"/>
        <v>45860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45861</v>
      </c>
      <c r="C27" s="50">
        <f t="shared" si="0"/>
        <v>45861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45862</v>
      </c>
      <c r="C28" s="50">
        <f t="shared" si="0"/>
        <v>45862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45863</v>
      </c>
      <c r="C29" s="50">
        <f t="shared" si="0"/>
        <v>45863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45864</v>
      </c>
      <c r="C30" s="70">
        <f t="shared" si="0"/>
        <v>45864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45865</v>
      </c>
      <c r="C31" s="68">
        <f t="shared" si="0"/>
        <v>45865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31</v>
      </c>
      <c r="B32" s="60">
        <f>DATE($R$2,$S$2,(1-WEEKDAY(DATE($R$2,$S$2,1),2))+(COLUMN(B31)-1)+(ROW(K5)-1)*7)</f>
        <v>45866</v>
      </c>
      <c r="C32" s="52">
        <f t="shared" si="0"/>
        <v>45866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45867</v>
      </c>
      <c r="C33" s="50">
        <f t="shared" si="0"/>
        <v>45867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45868</v>
      </c>
      <c r="C34" s="50">
        <f t="shared" si="0"/>
        <v>45868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45869</v>
      </c>
      <c r="C35" s="50">
        <f t="shared" si="0"/>
        <v>45869</v>
      </c>
      <c r="D35" s="92"/>
      <c r="E35" s="92"/>
      <c r="F35" s="92"/>
      <c r="G35" s="92"/>
      <c r="H35" s="92"/>
      <c r="I35" s="92"/>
    </row>
    <row r="36" spans="1:9" ht="21" hidden="1" customHeight="1" x14ac:dyDescent="0.3">
      <c r="A36" s="123"/>
      <c r="B36" s="64">
        <f>DATE($R$2,$S$2,(1-WEEKDAY(DATE($R$2,$S$2,1),2))+(COLUMN(F31)-1)+(ROW(O5)-1)*7)</f>
        <v>45870</v>
      </c>
      <c r="C36" s="50">
        <f t="shared" si="0"/>
        <v>45870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23"/>
      <c r="B37" s="69">
        <f>DATE($R$2,$S$2,(1-WEEKDAY(DATE($R$2,$S$2,1),2))+(COLUMN(G31)-1)+(ROW(P5)-1)*7)</f>
        <v>45871</v>
      </c>
      <c r="C37" s="70">
        <f t="shared" si="0"/>
        <v>45871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29"/>
      <c r="B38" s="72">
        <f>DATE($R$2,$S$2,(1-WEEKDAY(DATE($R$2,$S$2,1),2))+(COLUMN(H31)-1)+(ROW(Q5)-1)*7)</f>
        <v>45872</v>
      </c>
      <c r="C38" s="73">
        <f t="shared" si="0"/>
        <v>45872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19" priority="2">
      <formula>MONTH(B4)=$S$2</formula>
    </cfRule>
    <cfRule type="expression" dxfId="18" priority="3">
      <formula>MONTH(B4)&lt;&gt;$S$2</formula>
    </cfRule>
  </conditionalFormatting>
  <pageMargins left="0.26" right="0.25" top="0.12" bottom="0.2" header="0.12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2C68C0E-1A55-4F8C-961C-B1CD7CA1D80F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E8DB-BF96-42EC-994A-563CD6DF12F1}">
  <dimension ref="A1:T49"/>
  <sheetViews>
    <sheetView showGridLines="0" workbookViewId="0">
      <pane ySplit="3" topLeftCell="A8" activePane="bottomLeft" state="frozen"/>
      <selection pane="bottomLeft" activeCell="N17" sqref="N17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45870</v>
      </c>
      <c r="H1" s="90"/>
      <c r="I1" s="121">
        <f>DATE(R2,S2,1)</f>
        <v>45870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8</v>
      </c>
    </row>
    <row r="3" spans="1:19" ht="29.25" customHeight="1" x14ac:dyDescent="0.3">
      <c r="A3" s="41" t="s">
        <v>2</v>
      </c>
      <c r="B3" s="42"/>
      <c r="C3" s="42"/>
      <c r="D3" s="42"/>
      <c r="E3" s="54"/>
      <c r="F3" s="54"/>
      <c r="G3" s="120"/>
      <c r="H3" s="120"/>
      <c r="I3" s="122"/>
    </row>
    <row r="4" spans="1:19" ht="21" hidden="1" customHeight="1" x14ac:dyDescent="0.3">
      <c r="A4" s="123">
        <f>WEEKNUM($B$4,21)</f>
        <v>31</v>
      </c>
      <c r="B4" s="64">
        <f>DATE($R$2,$S$2,(1-WEEKDAY(DATE($R$2,$S$2,1),2))+(COLUMN(B3)-1)+(ROW(K1)-1)*7)</f>
        <v>45866</v>
      </c>
      <c r="C4" s="50">
        <f>B4</f>
        <v>45866</v>
      </c>
      <c r="D4" s="98"/>
      <c r="E4" s="98"/>
      <c r="F4" s="98"/>
      <c r="G4" s="98"/>
      <c r="H4" s="98"/>
      <c r="I4" s="98"/>
    </row>
    <row r="5" spans="1:19" ht="21" hidden="1" customHeight="1" x14ac:dyDescent="0.3">
      <c r="A5" s="123"/>
      <c r="B5" s="64">
        <f>DATE($R$2,$S$2,(1-WEEKDAY(DATE($R$2,$S$2,1),2))+(COLUMN(C3)-1)+(ROW(L1)-1)*7)</f>
        <v>45867</v>
      </c>
      <c r="C5" s="50">
        <f t="shared" ref="C5:C38" si="0">B5</f>
        <v>45867</v>
      </c>
      <c r="D5" s="92"/>
      <c r="E5" s="92"/>
      <c r="F5" s="92"/>
      <c r="G5" s="92"/>
      <c r="H5" s="92"/>
      <c r="I5" s="92"/>
    </row>
    <row r="6" spans="1:19" ht="21" hidden="1" customHeight="1" x14ac:dyDescent="0.3">
      <c r="A6" s="123"/>
      <c r="B6" s="64">
        <f>DATE($R$2,$S$2,(1-WEEKDAY(DATE($R$2,$S$2,1),2))+(COLUMN(D3)-1)+(ROW(M1)-1)*7)</f>
        <v>45868</v>
      </c>
      <c r="C6" s="50">
        <f t="shared" si="0"/>
        <v>45868</v>
      </c>
      <c r="D6" s="92"/>
      <c r="E6" s="92"/>
      <c r="F6" s="92"/>
      <c r="G6" s="92"/>
      <c r="H6" s="92"/>
      <c r="I6" s="92"/>
    </row>
    <row r="7" spans="1:19" ht="21" hidden="1" customHeight="1" x14ac:dyDescent="0.3">
      <c r="A7" s="123"/>
      <c r="B7" s="64">
        <f>DATE($R$2,$S$2,(1-WEEKDAY(DATE($R$2,$S$2,1),2))+(COLUMN(E3)-1)+(ROW(N1)-1)*7)</f>
        <v>45869</v>
      </c>
      <c r="C7" s="50">
        <f t="shared" si="0"/>
        <v>45869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45870</v>
      </c>
      <c r="C8" s="50">
        <f t="shared" si="0"/>
        <v>45870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45871</v>
      </c>
      <c r="C9" s="66">
        <f t="shared" si="0"/>
        <v>45871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45872</v>
      </c>
      <c r="C10" s="68">
        <f t="shared" si="0"/>
        <v>45872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32</v>
      </c>
      <c r="B11" s="60">
        <f>DATE($R$2,$S$2,(1-WEEKDAY(DATE($R$2,$S$2,1),2))+(COLUMN(B4)-1)+(ROW(K2)-1)*7)</f>
        <v>45873</v>
      </c>
      <c r="C11" s="52">
        <f t="shared" si="0"/>
        <v>45873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45874</v>
      </c>
      <c r="C12" s="50">
        <f t="shared" si="0"/>
        <v>45874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45875</v>
      </c>
      <c r="C13" s="50">
        <f t="shared" si="0"/>
        <v>45875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45876</v>
      </c>
      <c r="C14" s="50">
        <f t="shared" si="0"/>
        <v>45876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45877</v>
      </c>
      <c r="C15" s="50">
        <f t="shared" si="0"/>
        <v>45877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45878</v>
      </c>
      <c r="C16" s="70">
        <f t="shared" si="0"/>
        <v>45878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45879</v>
      </c>
      <c r="C17" s="68">
        <f t="shared" si="0"/>
        <v>45879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33</v>
      </c>
      <c r="B18" s="60">
        <f>DATE($R$2,$S$2,(1-WEEKDAY(DATE($R$2,$S$2,1),2))+(COLUMN(B13)-1)+(ROW(K3)-1)*7)</f>
        <v>45880</v>
      </c>
      <c r="C18" s="52">
        <f t="shared" si="0"/>
        <v>45880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45881</v>
      </c>
      <c r="C19" s="50">
        <f t="shared" si="0"/>
        <v>45881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45882</v>
      </c>
      <c r="C20" s="50">
        <f t="shared" si="0"/>
        <v>45882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45883</v>
      </c>
      <c r="C21" s="50">
        <f t="shared" si="0"/>
        <v>45883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45884</v>
      </c>
      <c r="C22" s="50">
        <f t="shared" si="0"/>
        <v>45884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45885</v>
      </c>
      <c r="C23" s="70">
        <f t="shared" si="0"/>
        <v>45885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45886</v>
      </c>
      <c r="C24" s="68">
        <f t="shared" si="0"/>
        <v>45886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34</v>
      </c>
      <c r="B25" s="60">
        <f>DATE($R$2,$S$2,(1-WEEKDAY(DATE($R$2,$S$2,1),2))+(COLUMN(B22)-1)+(ROW(K4)-1)*7)</f>
        <v>45887</v>
      </c>
      <c r="C25" s="52">
        <f t="shared" si="0"/>
        <v>45887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45888</v>
      </c>
      <c r="C26" s="50">
        <f t="shared" si="0"/>
        <v>45888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45889</v>
      </c>
      <c r="C27" s="50">
        <f t="shared" si="0"/>
        <v>45889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45890</v>
      </c>
      <c r="C28" s="50">
        <f t="shared" si="0"/>
        <v>45890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45891</v>
      </c>
      <c r="C29" s="50">
        <f t="shared" si="0"/>
        <v>45891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45892</v>
      </c>
      <c r="C30" s="70">
        <f t="shared" si="0"/>
        <v>45892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45893</v>
      </c>
      <c r="C31" s="68">
        <f t="shared" si="0"/>
        <v>45893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35</v>
      </c>
      <c r="B32" s="60">
        <f>DATE($R$2,$S$2,(1-WEEKDAY(DATE($R$2,$S$2,1),2))+(COLUMN(B31)-1)+(ROW(K5)-1)*7)</f>
        <v>45894</v>
      </c>
      <c r="C32" s="52">
        <f t="shared" si="0"/>
        <v>45894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45895</v>
      </c>
      <c r="C33" s="50">
        <f t="shared" si="0"/>
        <v>45895</v>
      </c>
      <c r="D33" s="92"/>
      <c r="E33" s="92"/>
      <c r="F33" s="92"/>
      <c r="G33" s="92"/>
      <c r="H33" s="92"/>
      <c r="I33" s="92"/>
    </row>
    <row r="34" spans="1:9" ht="21" customHeight="1" x14ac:dyDescent="0.3">
      <c r="A34" s="123"/>
      <c r="B34" s="64">
        <f>DATE($R$2,$S$2,(1-WEEKDAY(DATE($R$2,$S$2,1),2))+(COLUMN(D31)-1)+(ROW(M5)-1)*7)</f>
        <v>45896</v>
      </c>
      <c r="C34" s="50">
        <f t="shared" si="0"/>
        <v>45896</v>
      </c>
      <c r="D34" s="92"/>
      <c r="E34" s="92"/>
      <c r="F34" s="92"/>
      <c r="G34" s="92"/>
      <c r="H34" s="92"/>
      <c r="I34" s="92"/>
    </row>
    <row r="35" spans="1:9" ht="21" customHeight="1" x14ac:dyDescent="0.3">
      <c r="A35" s="123"/>
      <c r="B35" s="64">
        <f>DATE($R$2,$S$2,(1-WEEKDAY(DATE($R$2,$S$2,1),2))+(COLUMN(E31)-1)+(ROW(N5)-1)*7)</f>
        <v>45897</v>
      </c>
      <c r="C35" s="50">
        <f t="shared" si="0"/>
        <v>45897</v>
      </c>
      <c r="D35" s="92"/>
      <c r="E35" s="92"/>
      <c r="F35" s="92"/>
      <c r="G35" s="92"/>
      <c r="H35" s="92"/>
      <c r="I35" s="92"/>
    </row>
    <row r="36" spans="1:9" ht="21" customHeight="1" x14ac:dyDescent="0.3">
      <c r="A36" s="123"/>
      <c r="B36" s="64">
        <f>DATE($R$2,$S$2,(1-WEEKDAY(DATE($R$2,$S$2,1),2))+(COLUMN(F31)-1)+(ROW(O5)-1)*7)</f>
        <v>45898</v>
      </c>
      <c r="C36" s="50">
        <f t="shared" si="0"/>
        <v>45898</v>
      </c>
      <c r="D36" s="92"/>
      <c r="E36" s="92"/>
      <c r="F36" s="92"/>
      <c r="G36" s="92"/>
      <c r="H36" s="92"/>
      <c r="I36" s="92"/>
    </row>
    <row r="37" spans="1:9" ht="21" customHeight="1" x14ac:dyDescent="0.3">
      <c r="A37" s="123"/>
      <c r="B37" s="69">
        <f>DATE($R$2,$S$2,(1-WEEKDAY(DATE($R$2,$S$2,1),2))+(COLUMN(G31)-1)+(ROW(P5)-1)*7)</f>
        <v>45899</v>
      </c>
      <c r="C37" s="70">
        <f t="shared" si="0"/>
        <v>45899</v>
      </c>
      <c r="D37" s="94"/>
      <c r="E37" s="94"/>
      <c r="F37" s="94"/>
      <c r="G37" s="94"/>
      <c r="H37" s="94"/>
      <c r="I37" s="94"/>
    </row>
    <row r="38" spans="1:9" ht="21" customHeight="1" x14ac:dyDescent="0.3">
      <c r="A38" s="129"/>
      <c r="B38" s="72">
        <f>DATE($R$2,$S$2,(1-WEEKDAY(DATE($R$2,$S$2,1),2))+(COLUMN(H31)-1)+(ROW(Q5)-1)*7)</f>
        <v>45900</v>
      </c>
      <c r="C38" s="73">
        <f t="shared" si="0"/>
        <v>45900</v>
      </c>
      <c r="D38" s="109"/>
      <c r="E38" s="109"/>
      <c r="F38" s="109"/>
      <c r="G38" s="109"/>
      <c r="H38" s="109"/>
      <c r="I38" s="109"/>
    </row>
    <row r="39" spans="1:9" ht="15.75" customHeight="1" x14ac:dyDescent="0.3">
      <c r="A39" s="139"/>
      <c r="B39" s="139"/>
      <c r="C39" s="139"/>
      <c r="D39" s="139"/>
      <c r="E39" s="139"/>
      <c r="F39" s="139"/>
      <c r="G39" s="139"/>
      <c r="H39" s="139"/>
      <c r="I39" s="139"/>
    </row>
    <row r="40" spans="1:9" ht="19.5" customHeight="1" x14ac:dyDescent="0.3">
      <c r="B40" s="47"/>
      <c r="C40" s="47"/>
      <c r="D40" s="47"/>
      <c r="E40" s="47"/>
      <c r="F40" s="47"/>
      <c r="G40" s="48"/>
      <c r="H40" s="49"/>
    </row>
    <row r="41" spans="1:9" ht="15" customHeight="1" x14ac:dyDescent="0.3">
      <c r="A41" s="43"/>
      <c r="B41" s="44"/>
      <c r="C41" s="44"/>
      <c r="D41" s="44"/>
      <c r="E41" s="44"/>
      <c r="F41" s="44"/>
      <c r="G41" s="45"/>
      <c r="H41" s="46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ht="18.75" customHeight="1" x14ac:dyDescent="0.3"/>
  </sheetData>
  <sheetProtection selectLockedCells="1"/>
  <mergeCells count="44">
    <mergeCell ref="A39:I39"/>
    <mergeCell ref="A32:A38"/>
    <mergeCell ref="D32:I32"/>
    <mergeCell ref="D33:I33"/>
    <mergeCell ref="D34:I34"/>
    <mergeCell ref="D35:I35"/>
    <mergeCell ref="D36:I36"/>
    <mergeCell ref="D37:I37"/>
    <mergeCell ref="D38:I38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8">
    <cfRule type="expression" dxfId="16" priority="2">
      <formula>MONTH(B4)=$S$2</formula>
    </cfRule>
    <cfRule type="expression" dxfId="15" priority="3">
      <formula>MONTH(B4)&lt;&gt;$S$2</formula>
    </cfRule>
  </conditionalFormatting>
  <pageMargins left="0.25" right="0.25" top="0.14000000000000001" bottom="0.2" header="0.15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677DFA7-09E5-4C53-8D9D-5A7A3668952B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A5B9-1A1B-4B8F-A5F1-0E00662904F2}">
  <dimension ref="A1:T50"/>
  <sheetViews>
    <sheetView showGridLines="0" workbookViewId="0">
      <pane ySplit="3" topLeftCell="A4" activePane="bottomLeft" state="frozen"/>
      <selection pane="bottomLeft" activeCell="N43" sqref="N43"/>
    </sheetView>
  </sheetViews>
  <sheetFormatPr baseColWidth="10" defaultRowHeight="14.4" x14ac:dyDescent="0.3"/>
  <cols>
    <col min="1" max="1" width="5.6640625" customWidth="1"/>
    <col min="2" max="2" width="7.88671875" customWidth="1"/>
    <col min="3" max="3" width="9" customWidth="1"/>
    <col min="4" max="8" width="12.6640625" customWidth="1"/>
    <col min="9" max="9" width="12.6640625" bestFit="1" customWidth="1"/>
    <col min="17" max="17" width="11.44140625" customWidth="1"/>
    <col min="18" max="20" width="11.44140625" hidden="1" customWidth="1"/>
    <col min="21" max="21" width="11.44140625" customWidth="1"/>
  </cols>
  <sheetData>
    <row r="1" spans="1:19" ht="15" customHeight="1" x14ac:dyDescent="0.3">
      <c r="A1" s="88"/>
      <c r="B1" s="88"/>
      <c r="C1" s="88"/>
      <c r="D1" s="88"/>
      <c r="G1" s="90">
        <f>DATE(R2,S2,1)</f>
        <v>45901</v>
      </c>
      <c r="H1" s="90"/>
      <c r="I1" s="121">
        <f>DATE(R2,S2,1)</f>
        <v>45901</v>
      </c>
      <c r="R1" s="55" t="s">
        <v>0</v>
      </c>
      <c r="S1" s="55" t="s">
        <v>1</v>
      </c>
    </row>
    <row r="2" spans="1:19" ht="15" customHeight="1" x14ac:dyDescent="0.3">
      <c r="A2" s="88"/>
      <c r="B2" s="88"/>
      <c r="C2" s="88"/>
      <c r="D2" s="88"/>
      <c r="E2" s="53"/>
      <c r="F2" s="53"/>
      <c r="G2" s="90"/>
      <c r="H2" s="90"/>
      <c r="I2" s="121"/>
      <c r="R2" s="56">
        <f>JAN!$R$2</f>
        <v>2025</v>
      </c>
      <c r="S2" s="56">
        <v>9</v>
      </c>
    </row>
    <row r="3" spans="1:19" ht="29.25" customHeight="1" x14ac:dyDescent="0.3">
      <c r="A3" s="61" t="s">
        <v>2</v>
      </c>
      <c r="B3" s="62"/>
      <c r="C3" s="62"/>
      <c r="D3" s="62"/>
      <c r="E3" s="63"/>
      <c r="F3" s="63"/>
      <c r="G3" s="140"/>
      <c r="H3" s="140"/>
      <c r="I3" s="141"/>
    </row>
    <row r="4" spans="1:19" ht="21" customHeight="1" x14ac:dyDescent="0.3">
      <c r="A4" s="142">
        <f>WEEKNUM($B$4,21)</f>
        <v>36</v>
      </c>
      <c r="B4" s="60">
        <f>DATE($R$2,$S$2,(1-WEEKDAY(DATE($R$2,$S$2,1),2))+(COLUMN(B3)-1)+(ROW(K1)-1)*7)</f>
        <v>45901</v>
      </c>
      <c r="C4" s="52">
        <f>B4</f>
        <v>45901</v>
      </c>
      <c r="D4" s="143"/>
      <c r="E4" s="143"/>
      <c r="F4" s="143"/>
      <c r="G4" s="143"/>
      <c r="H4" s="143"/>
      <c r="I4" s="143"/>
    </row>
    <row r="5" spans="1:19" ht="21" customHeight="1" x14ac:dyDescent="0.3">
      <c r="A5" s="123"/>
      <c r="B5" s="51">
        <f>DATE($R$2,$S$2,(1-WEEKDAY(DATE($R$2,$S$2,1),2))+(COLUMN(C3)-1)+(ROW(L1)-1)*7)</f>
        <v>45902</v>
      </c>
      <c r="C5" s="50">
        <f t="shared" ref="C5:C39" si="0">B5</f>
        <v>45902</v>
      </c>
      <c r="D5" s="92"/>
      <c r="E5" s="92"/>
      <c r="F5" s="92"/>
      <c r="G5" s="92"/>
      <c r="H5" s="92"/>
      <c r="I5" s="92"/>
    </row>
    <row r="6" spans="1:19" ht="21" customHeight="1" x14ac:dyDescent="0.3">
      <c r="A6" s="123"/>
      <c r="B6" s="51">
        <f>DATE($R$2,$S$2,(1-WEEKDAY(DATE($R$2,$S$2,1),2))+(COLUMN(D3)-1)+(ROW(M1)-1)*7)</f>
        <v>45903</v>
      </c>
      <c r="C6" s="50">
        <f t="shared" si="0"/>
        <v>45903</v>
      </c>
      <c r="D6" s="92"/>
      <c r="E6" s="92"/>
      <c r="F6" s="92"/>
      <c r="G6" s="92"/>
      <c r="H6" s="92"/>
      <c r="I6" s="92"/>
    </row>
    <row r="7" spans="1:19" ht="21" customHeight="1" x14ac:dyDescent="0.3">
      <c r="A7" s="123"/>
      <c r="B7" s="51">
        <f>DATE($R$2,$S$2,(1-WEEKDAY(DATE($R$2,$S$2,1),2))+(COLUMN(E3)-1)+(ROW(N1)-1)*7)</f>
        <v>45904</v>
      </c>
      <c r="C7" s="50">
        <f t="shared" si="0"/>
        <v>45904</v>
      </c>
      <c r="D7" s="92"/>
      <c r="E7" s="92"/>
      <c r="F7" s="92"/>
      <c r="G7" s="92"/>
      <c r="H7" s="92"/>
      <c r="I7" s="92"/>
    </row>
    <row r="8" spans="1:19" ht="21" customHeight="1" x14ac:dyDescent="0.3">
      <c r="A8" s="123"/>
      <c r="B8" s="64">
        <f>DATE($R$2,$S$2,(1-WEEKDAY(DATE($R$2,$S$2,1),2))+(COLUMN(F3)-1)+(ROW(O1)-1)*7)</f>
        <v>45905</v>
      </c>
      <c r="C8" s="50">
        <f t="shared" si="0"/>
        <v>45905</v>
      </c>
      <c r="D8" s="92"/>
      <c r="E8" s="92"/>
      <c r="F8" s="92"/>
      <c r="G8" s="92"/>
      <c r="H8" s="92"/>
      <c r="I8" s="92"/>
    </row>
    <row r="9" spans="1:19" ht="21" customHeight="1" x14ac:dyDescent="0.3">
      <c r="A9" s="123"/>
      <c r="B9" s="65">
        <f>DATE($R$2,$S$2,(1-WEEKDAY(DATE($R$2,$S$2,1),2))+(COLUMN(G3)-1)+(ROW(P1)-1)*7)</f>
        <v>45906</v>
      </c>
      <c r="C9" s="66">
        <f t="shared" si="0"/>
        <v>45906</v>
      </c>
      <c r="D9" s="116"/>
      <c r="E9" s="116"/>
      <c r="F9" s="116"/>
      <c r="G9" s="116"/>
      <c r="H9" s="116"/>
      <c r="I9" s="116"/>
    </row>
    <row r="10" spans="1:19" ht="21" customHeight="1" thickBot="1" x14ac:dyDescent="0.35">
      <c r="A10" s="124"/>
      <c r="B10" s="67">
        <f>DATE($R$2,$S$2,(1-WEEKDAY(DATE($R$2,$S$2,1),2))+(COLUMN(H3)-1)+(ROW(Q1)-1)*7)</f>
        <v>45907</v>
      </c>
      <c r="C10" s="68">
        <f t="shared" si="0"/>
        <v>45907</v>
      </c>
      <c r="D10" s="96"/>
      <c r="E10" s="96"/>
      <c r="F10" s="96"/>
      <c r="G10" s="96"/>
      <c r="H10" s="96"/>
      <c r="I10" s="96"/>
    </row>
    <row r="11" spans="1:19" ht="21" customHeight="1" thickTop="1" x14ac:dyDescent="0.3">
      <c r="A11" s="125">
        <f>WEEKNUM($B$11,21)</f>
        <v>37</v>
      </c>
      <c r="B11" s="60">
        <f>DATE($R$2,$S$2,(1-WEEKDAY(DATE($R$2,$S$2,1),2))+(COLUMN(B4)-1)+(ROW(K2)-1)*7)</f>
        <v>45908</v>
      </c>
      <c r="C11" s="52">
        <f t="shared" si="0"/>
        <v>45908</v>
      </c>
      <c r="D11" s="100"/>
      <c r="E11" s="100"/>
      <c r="F11" s="100"/>
      <c r="G11" s="100"/>
      <c r="H11" s="100"/>
      <c r="I11" s="100"/>
    </row>
    <row r="12" spans="1:19" ht="21" customHeight="1" x14ac:dyDescent="0.3">
      <c r="A12" s="126"/>
      <c r="B12" s="64">
        <f>DATE($R$2,$S$2,(1-WEEKDAY(DATE($R$2,$S$2,1),2))+(COLUMN(C4)-1)+(ROW(L2)-1)*7)</f>
        <v>45909</v>
      </c>
      <c r="C12" s="50">
        <f t="shared" si="0"/>
        <v>45909</v>
      </c>
      <c r="D12" s="92"/>
      <c r="E12" s="92"/>
      <c r="F12" s="92"/>
      <c r="G12" s="92"/>
      <c r="H12" s="92"/>
      <c r="I12" s="92"/>
    </row>
    <row r="13" spans="1:19" ht="21" customHeight="1" x14ac:dyDescent="0.3">
      <c r="A13" s="126"/>
      <c r="B13" s="64">
        <f>DATE($R$2,$S$2,(1-WEEKDAY(DATE($R$2,$S$2,1),2))+(COLUMN(D4)-1)+(ROW(M2)-1)*7)</f>
        <v>45910</v>
      </c>
      <c r="C13" s="50">
        <f t="shared" si="0"/>
        <v>45910</v>
      </c>
      <c r="D13" s="98"/>
      <c r="E13" s="98"/>
      <c r="F13" s="98"/>
      <c r="G13" s="98"/>
      <c r="H13" s="98"/>
      <c r="I13" s="98"/>
    </row>
    <row r="14" spans="1:19" ht="21" customHeight="1" x14ac:dyDescent="0.3">
      <c r="A14" s="126"/>
      <c r="B14" s="64">
        <f>DATE($R$2,$S$2,(1-WEEKDAY(DATE($R$2,$S$2,1),2))+(COLUMN(E4)-1)+(ROW(N2)-1)*7)</f>
        <v>45911</v>
      </c>
      <c r="C14" s="50">
        <f t="shared" si="0"/>
        <v>45911</v>
      </c>
      <c r="D14" s="92"/>
      <c r="E14" s="92"/>
      <c r="F14" s="92"/>
      <c r="G14" s="92"/>
      <c r="H14" s="92"/>
      <c r="I14" s="92"/>
    </row>
    <row r="15" spans="1:19" ht="21" customHeight="1" x14ac:dyDescent="0.3">
      <c r="A15" s="126"/>
      <c r="B15" s="64">
        <f>DATE($R$2,$S$2,(1-WEEKDAY(DATE($R$2,$S$2,1),2))+(COLUMN(F4)-1)+(ROW(O2)-1)*7)</f>
        <v>45912</v>
      </c>
      <c r="C15" s="50">
        <f t="shared" si="0"/>
        <v>45912</v>
      </c>
      <c r="D15" s="92"/>
      <c r="E15" s="92"/>
      <c r="F15" s="92"/>
      <c r="G15" s="92"/>
      <c r="H15" s="92"/>
      <c r="I15" s="92"/>
    </row>
    <row r="16" spans="1:19" ht="21" customHeight="1" x14ac:dyDescent="0.3">
      <c r="A16" s="126"/>
      <c r="B16" s="69">
        <f>DATE($R$2,$S$2,(1-WEEKDAY(DATE($R$2,$S$2,1),2))+(COLUMN(G4)-1)+(ROW(P2)-1)*7)</f>
        <v>45913</v>
      </c>
      <c r="C16" s="70">
        <f t="shared" si="0"/>
        <v>45913</v>
      </c>
      <c r="D16" s="94"/>
      <c r="E16" s="94"/>
      <c r="F16" s="94"/>
      <c r="G16" s="94"/>
      <c r="H16" s="94"/>
      <c r="I16" s="94"/>
    </row>
    <row r="17" spans="1:9" ht="21" customHeight="1" thickBot="1" x14ac:dyDescent="0.35">
      <c r="A17" s="127"/>
      <c r="B17" s="67">
        <f>DATE($R$2,$S$2,(1-WEEKDAY(DATE($R$2,$S$2,1),2))+(COLUMN(H4)-1)+(ROW(Q2)-1)*7)</f>
        <v>45914</v>
      </c>
      <c r="C17" s="68">
        <f t="shared" si="0"/>
        <v>45914</v>
      </c>
      <c r="D17" s="96"/>
      <c r="E17" s="96"/>
      <c r="F17" s="96"/>
      <c r="G17" s="96"/>
      <c r="H17" s="96"/>
      <c r="I17" s="96"/>
    </row>
    <row r="18" spans="1:9" ht="21" customHeight="1" thickTop="1" x14ac:dyDescent="0.3">
      <c r="A18" s="128">
        <f>WEEKNUM($B$18,21)</f>
        <v>38</v>
      </c>
      <c r="B18" s="60">
        <f>DATE($R$2,$S$2,(1-WEEKDAY(DATE($R$2,$S$2,1),2))+(COLUMN(B13)-1)+(ROW(K3)-1)*7)</f>
        <v>45915</v>
      </c>
      <c r="C18" s="52">
        <f t="shared" si="0"/>
        <v>45915</v>
      </c>
      <c r="D18" s="100"/>
      <c r="E18" s="100"/>
      <c r="F18" s="100"/>
      <c r="G18" s="100"/>
      <c r="H18" s="100"/>
      <c r="I18" s="100"/>
    </row>
    <row r="19" spans="1:9" ht="21" customHeight="1" x14ac:dyDescent="0.3">
      <c r="A19" s="123"/>
      <c r="B19" s="64">
        <f>DATE($R$2,$S$2,(1-WEEKDAY(DATE($R$2,$S$2,1),2))+(COLUMN(C13)-1)+(ROW(L3)-1)*7)</f>
        <v>45916</v>
      </c>
      <c r="C19" s="50">
        <f t="shared" si="0"/>
        <v>45916</v>
      </c>
      <c r="D19" s="92"/>
      <c r="E19" s="92"/>
      <c r="F19" s="92"/>
      <c r="G19" s="92"/>
      <c r="H19" s="92"/>
      <c r="I19" s="92"/>
    </row>
    <row r="20" spans="1:9" ht="21" customHeight="1" x14ac:dyDescent="0.3">
      <c r="A20" s="123"/>
      <c r="B20" s="64">
        <f>DATE($R$2,$S$2,(1-WEEKDAY(DATE($R$2,$S$2,1),2))+(COLUMN(D13)-1)+(ROW(M3)-1)*7)</f>
        <v>45917</v>
      </c>
      <c r="C20" s="50">
        <f t="shared" si="0"/>
        <v>45917</v>
      </c>
      <c r="D20" s="92"/>
      <c r="E20" s="92"/>
      <c r="F20" s="92"/>
      <c r="G20" s="92"/>
      <c r="H20" s="92"/>
      <c r="I20" s="92"/>
    </row>
    <row r="21" spans="1:9" ht="21" customHeight="1" x14ac:dyDescent="0.3">
      <c r="A21" s="123"/>
      <c r="B21" s="64">
        <f>DATE($R$2,$S$2,(1-WEEKDAY(DATE($R$2,$S$2,1),2))+(COLUMN(E13)-1)+(ROW(N3)-1)*7)</f>
        <v>45918</v>
      </c>
      <c r="C21" s="50">
        <f t="shared" si="0"/>
        <v>45918</v>
      </c>
      <c r="D21" s="92"/>
      <c r="E21" s="92"/>
      <c r="F21" s="92"/>
      <c r="G21" s="92"/>
      <c r="H21" s="92"/>
      <c r="I21" s="92"/>
    </row>
    <row r="22" spans="1:9" ht="21" customHeight="1" x14ac:dyDescent="0.3">
      <c r="A22" s="123"/>
      <c r="B22" s="64">
        <f>DATE($R$2,$S$2,(1-WEEKDAY(DATE($R$2,$S$2,1),2))+(COLUMN(F13)-1)+(ROW(O3)-1)*7)</f>
        <v>45919</v>
      </c>
      <c r="C22" s="50">
        <f t="shared" si="0"/>
        <v>45919</v>
      </c>
      <c r="D22" s="98"/>
      <c r="E22" s="98"/>
      <c r="F22" s="98"/>
      <c r="G22" s="98"/>
      <c r="H22" s="98"/>
      <c r="I22" s="98"/>
    </row>
    <row r="23" spans="1:9" ht="21" customHeight="1" x14ac:dyDescent="0.3">
      <c r="A23" s="123"/>
      <c r="B23" s="69">
        <f>DATE($R$2,$S$2,(1-WEEKDAY(DATE($R$2,$S$2,1),2))+(COLUMN(G13)-1)+(ROW(P3)-1)*7)</f>
        <v>45920</v>
      </c>
      <c r="C23" s="70">
        <f t="shared" si="0"/>
        <v>45920</v>
      </c>
      <c r="D23" s="94"/>
      <c r="E23" s="94"/>
      <c r="F23" s="94"/>
      <c r="G23" s="94"/>
      <c r="H23" s="94"/>
      <c r="I23" s="94"/>
    </row>
    <row r="24" spans="1:9" ht="21" customHeight="1" thickBot="1" x14ac:dyDescent="0.35">
      <c r="A24" s="124"/>
      <c r="B24" s="67">
        <f>DATE($R$2,$S$2,(1-WEEKDAY(DATE($R$2,$S$2,1),2))+(COLUMN(H13)-1)+(ROW(Q3)-1)*7)</f>
        <v>45921</v>
      </c>
      <c r="C24" s="68">
        <f t="shared" si="0"/>
        <v>45921</v>
      </c>
      <c r="D24" s="96"/>
      <c r="E24" s="96"/>
      <c r="F24" s="96"/>
      <c r="G24" s="96"/>
      <c r="H24" s="96"/>
      <c r="I24" s="96"/>
    </row>
    <row r="25" spans="1:9" ht="21" customHeight="1" thickTop="1" x14ac:dyDescent="0.3">
      <c r="A25" s="125">
        <f>WEEKNUM($B$25,21)</f>
        <v>39</v>
      </c>
      <c r="B25" s="60">
        <f>DATE($R$2,$S$2,(1-WEEKDAY(DATE($R$2,$S$2,1),2))+(COLUMN(B22)-1)+(ROW(K4)-1)*7)</f>
        <v>45922</v>
      </c>
      <c r="C25" s="52">
        <f t="shared" si="0"/>
        <v>45922</v>
      </c>
      <c r="D25" s="100"/>
      <c r="E25" s="100"/>
      <c r="F25" s="100"/>
      <c r="G25" s="100"/>
      <c r="H25" s="100"/>
      <c r="I25" s="100"/>
    </row>
    <row r="26" spans="1:9" ht="21" customHeight="1" x14ac:dyDescent="0.3">
      <c r="A26" s="126"/>
      <c r="B26" s="64">
        <f>DATE($R$2,$S$2,(1-WEEKDAY(DATE($R$2,$S$2,1),2))+(COLUMN(C22)-1)+(ROW(L4)-1)*7)</f>
        <v>45923</v>
      </c>
      <c r="C26" s="50">
        <f t="shared" si="0"/>
        <v>45923</v>
      </c>
      <c r="D26" s="92"/>
      <c r="E26" s="92"/>
      <c r="F26" s="92"/>
      <c r="G26" s="92"/>
      <c r="H26" s="92"/>
      <c r="I26" s="92"/>
    </row>
    <row r="27" spans="1:9" ht="21" customHeight="1" x14ac:dyDescent="0.3">
      <c r="A27" s="126"/>
      <c r="B27" s="64">
        <f>DATE($R$2,$S$2,(1-WEEKDAY(DATE($R$2,$S$2,1),2))+(COLUMN(D22)-1)+(ROW(M4)-1)*7)</f>
        <v>45924</v>
      </c>
      <c r="C27" s="50">
        <f t="shared" si="0"/>
        <v>45924</v>
      </c>
      <c r="D27" s="92"/>
      <c r="E27" s="92"/>
      <c r="F27" s="92"/>
      <c r="G27" s="92"/>
      <c r="H27" s="92"/>
      <c r="I27" s="92"/>
    </row>
    <row r="28" spans="1:9" ht="21" customHeight="1" x14ac:dyDescent="0.3">
      <c r="A28" s="126"/>
      <c r="B28" s="64">
        <f>DATE($R$2,$S$2,(1-WEEKDAY(DATE($R$2,$S$2,1),2))+(COLUMN(E22)-1)+(ROW(N4)-1)*7)</f>
        <v>45925</v>
      </c>
      <c r="C28" s="50">
        <f t="shared" si="0"/>
        <v>45925</v>
      </c>
      <c r="D28" s="92"/>
      <c r="E28" s="92"/>
      <c r="F28" s="92"/>
      <c r="G28" s="92"/>
      <c r="H28" s="92"/>
      <c r="I28" s="92"/>
    </row>
    <row r="29" spans="1:9" ht="21" customHeight="1" x14ac:dyDescent="0.3">
      <c r="A29" s="126"/>
      <c r="B29" s="64">
        <f>DATE($R$2,$S$2,(1-WEEKDAY(DATE($R$2,$S$2,1),2))+(COLUMN(F22)-1)+(ROW(O4)-1)*7)</f>
        <v>45926</v>
      </c>
      <c r="C29" s="50">
        <f t="shared" si="0"/>
        <v>45926</v>
      </c>
      <c r="D29" s="92"/>
      <c r="E29" s="92"/>
      <c r="F29" s="92"/>
      <c r="G29" s="92"/>
      <c r="H29" s="92"/>
      <c r="I29" s="92"/>
    </row>
    <row r="30" spans="1:9" ht="21" customHeight="1" x14ac:dyDescent="0.3">
      <c r="A30" s="126"/>
      <c r="B30" s="69">
        <f>DATE($R$2,$S$2,(1-WEEKDAY(DATE($R$2,$S$2,1),2))+(COLUMN(G22)-1)+(ROW(P4)-1)*7)</f>
        <v>45927</v>
      </c>
      <c r="C30" s="70">
        <f t="shared" si="0"/>
        <v>45927</v>
      </c>
      <c r="D30" s="94"/>
      <c r="E30" s="94"/>
      <c r="F30" s="94"/>
      <c r="G30" s="94"/>
      <c r="H30" s="94"/>
      <c r="I30" s="94"/>
    </row>
    <row r="31" spans="1:9" ht="21" customHeight="1" thickBot="1" x14ac:dyDescent="0.35">
      <c r="A31" s="127"/>
      <c r="B31" s="67">
        <f>DATE($R$2,$S$2,(1-WEEKDAY(DATE($R$2,$S$2,1),2))+(COLUMN(H22)-1)+(ROW(Q4)-1)*7)</f>
        <v>45928</v>
      </c>
      <c r="C31" s="68">
        <f t="shared" si="0"/>
        <v>45928</v>
      </c>
      <c r="D31" s="111"/>
      <c r="E31" s="111"/>
      <c r="F31" s="111"/>
      <c r="G31" s="111"/>
      <c r="H31" s="111"/>
      <c r="I31" s="111"/>
    </row>
    <row r="32" spans="1:9" ht="21" customHeight="1" thickTop="1" x14ac:dyDescent="0.3">
      <c r="A32" s="128">
        <f>WEEKNUM($B$32,21)</f>
        <v>40</v>
      </c>
      <c r="B32" s="60">
        <f>DATE($R$2,$S$2,(1-WEEKDAY(DATE($R$2,$S$2,1),2))+(COLUMN(B31)-1)+(ROW(K5)-1)*7)</f>
        <v>45929</v>
      </c>
      <c r="C32" s="52">
        <f t="shared" si="0"/>
        <v>45929</v>
      </c>
      <c r="D32" s="100"/>
      <c r="E32" s="100"/>
      <c r="F32" s="100"/>
      <c r="G32" s="100"/>
      <c r="H32" s="100"/>
      <c r="I32" s="100"/>
    </row>
    <row r="33" spans="1:9" ht="21" customHeight="1" x14ac:dyDescent="0.3">
      <c r="A33" s="123"/>
      <c r="B33" s="64">
        <f>DATE($R$2,$S$2,(1-WEEKDAY(DATE($R$2,$S$2,1),2))+(COLUMN(C31)-1)+(ROW(L5)-1)*7)</f>
        <v>45930</v>
      </c>
      <c r="C33" s="50">
        <f t="shared" si="0"/>
        <v>45930</v>
      </c>
      <c r="D33" s="92"/>
      <c r="E33" s="92"/>
      <c r="F33" s="92"/>
      <c r="G33" s="92"/>
      <c r="H33" s="92"/>
      <c r="I33" s="92"/>
    </row>
    <row r="34" spans="1:9" ht="21" hidden="1" customHeight="1" x14ac:dyDescent="0.3">
      <c r="A34" s="123"/>
      <c r="B34" s="64">
        <f>DATE($R$2,$S$2,(1-WEEKDAY(DATE($R$2,$S$2,1),2))+(COLUMN(D31)-1)+(ROW(M5)-1)*7)</f>
        <v>45931</v>
      </c>
      <c r="C34" s="50">
        <f t="shared" si="0"/>
        <v>45931</v>
      </c>
      <c r="D34" s="92"/>
      <c r="E34" s="92"/>
      <c r="F34" s="92"/>
      <c r="G34" s="92"/>
      <c r="H34" s="92"/>
      <c r="I34" s="92"/>
    </row>
    <row r="35" spans="1:9" ht="21" hidden="1" customHeight="1" x14ac:dyDescent="0.3">
      <c r="A35" s="123"/>
      <c r="B35" s="64">
        <f>DATE($R$2,$S$2,(1-WEEKDAY(DATE($R$2,$S$2,1),2))+(COLUMN(E31)-1)+(ROW(N5)-1)*7)</f>
        <v>45932</v>
      </c>
      <c r="C35" s="50">
        <f t="shared" si="0"/>
        <v>45932</v>
      </c>
      <c r="D35" s="92"/>
      <c r="E35" s="92"/>
      <c r="F35" s="92"/>
      <c r="G35" s="92"/>
      <c r="H35" s="92"/>
      <c r="I35" s="92"/>
    </row>
    <row r="36" spans="1:9" ht="21" hidden="1" customHeight="1" x14ac:dyDescent="0.3">
      <c r="A36" s="123"/>
      <c r="B36" s="64">
        <f>DATE($R$2,$S$2,(1-WEEKDAY(DATE($R$2,$S$2,1),2))+(COLUMN(F31)-1)+(ROW(O5)-1)*7)</f>
        <v>45933</v>
      </c>
      <c r="C36" s="50">
        <f t="shared" si="0"/>
        <v>45933</v>
      </c>
      <c r="D36" s="92"/>
      <c r="E36" s="92"/>
      <c r="F36" s="92"/>
      <c r="G36" s="92"/>
      <c r="H36" s="92"/>
      <c r="I36" s="92"/>
    </row>
    <row r="37" spans="1:9" ht="21" hidden="1" customHeight="1" x14ac:dyDescent="0.3">
      <c r="A37" s="123"/>
      <c r="B37" s="69">
        <f>DATE($R$2,$S$2,(1-WEEKDAY(DATE($R$2,$S$2,1),2))+(COLUMN(G31)-1)+(ROW(P5)-1)*7)</f>
        <v>45934</v>
      </c>
      <c r="C37" s="70">
        <f t="shared" si="0"/>
        <v>45934</v>
      </c>
      <c r="D37" s="94"/>
      <c r="E37" s="94"/>
      <c r="F37" s="94"/>
      <c r="G37" s="94"/>
      <c r="H37" s="94"/>
      <c r="I37" s="94"/>
    </row>
    <row r="38" spans="1:9" ht="21" hidden="1" customHeight="1" x14ac:dyDescent="0.3">
      <c r="A38" s="147"/>
      <c r="B38" s="72">
        <f>DATE($R$2,$S$2,(1-WEEKDAY(DATE($R$2,$S$2,1),2))+(COLUMN(H31)-1)+(ROW(Q5)-1)*7)</f>
        <v>45935</v>
      </c>
      <c r="C38" s="70">
        <f t="shared" si="0"/>
        <v>45935</v>
      </c>
      <c r="D38" s="144"/>
      <c r="E38" s="145"/>
      <c r="F38" s="145"/>
      <c r="G38" s="145"/>
      <c r="H38" s="145"/>
      <c r="I38" s="146"/>
    </row>
    <row r="39" spans="1:9" ht="21" hidden="1" customHeight="1" x14ac:dyDescent="0.3">
      <c r="A39" s="129"/>
      <c r="B39" s="77">
        <f>DATE($R$2,$S$2,(1-WEEKDAY(DATE($R$2,$S$2,1),2))+(COLUMN(I31)-1)+(ROW(R5)-1)*7)</f>
        <v>45936</v>
      </c>
      <c r="C39" s="73">
        <f t="shared" si="0"/>
        <v>45936</v>
      </c>
      <c r="D39" s="148"/>
      <c r="E39" s="149"/>
      <c r="F39" s="149"/>
      <c r="G39" s="149"/>
      <c r="H39" s="149"/>
      <c r="I39" s="150"/>
    </row>
    <row r="40" spans="1:9" ht="15.75" customHeight="1" x14ac:dyDescent="0.3">
      <c r="A40" s="91"/>
      <c r="B40" s="91"/>
      <c r="C40" s="91"/>
      <c r="D40" s="91"/>
      <c r="E40" s="91"/>
      <c r="F40" s="91"/>
      <c r="G40" s="91"/>
      <c r="H40" s="91"/>
      <c r="I40" s="91"/>
    </row>
    <row r="41" spans="1:9" ht="19.5" customHeight="1" x14ac:dyDescent="0.3">
      <c r="B41" s="47"/>
      <c r="C41" s="47"/>
      <c r="D41" s="47"/>
      <c r="E41" s="47"/>
      <c r="F41" s="47"/>
      <c r="G41" s="48"/>
      <c r="H41" s="49"/>
    </row>
    <row r="42" spans="1:9" ht="15" customHeight="1" x14ac:dyDescent="0.3">
      <c r="A42" s="43"/>
      <c r="B42" s="44"/>
      <c r="C42" s="44"/>
      <c r="D42" s="44"/>
      <c r="E42" s="44"/>
      <c r="F42" s="44"/>
      <c r="G42" s="45"/>
      <c r="H42" s="46"/>
    </row>
    <row r="43" spans="1:9" ht="15" customHeight="1" x14ac:dyDescent="0.3">
      <c r="A43" s="43"/>
      <c r="B43" s="44"/>
      <c r="C43" s="44"/>
      <c r="D43" s="44"/>
      <c r="E43" s="44"/>
      <c r="F43" s="44"/>
      <c r="G43" s="45"/>
      <c r="H43" s="46"/>
    </row>
    <row r="44" spans="1:9" ht="15" customHeight="1" x14ac:dyDescent="0.3">
      <c r="A44" s="43"/>
      <c r="B44" s="44"/>
      <c r="C44" s="44"/>
      <c r="D44" s="44"/>
      <c r="E44" s="44"/>
      <c r="F44" s="44"/>
      <c r="G44" s="45"/>
      <c r="H44" s="46"/>
    </row>
    <row r="45" spans="1:9" ht="15" customHeight="1" x14ac:dyDescent="0.3">
      <c r="A45" s="43"/>
      <c r="B45" s="44"/>
      <c r="C45" s="44"/>
      <c r="D45" s="44"/>
      <c r="E45" s="44"/>
      <c r="F45" s="44"/>
      <c r="G45" s="45"/>
      <c r="H45" s="46"/>
    </row>
    <row r="46" spans="1:9" ht="15" customHeight="1" x14ac:dyDescent="0.3">
      <c r="A46" s="43"/>
      <c r="B46" s="44"/>
      <c r="C46" s="44"/>
      <c r="D46" s="44"/>
      <c r="E46" s="44"/>
      <c r="F46" s="44"/>
      <c r="G46" s="45"/>
      <c r="H46" s="46"/>
    </row>
    <row r="47" spans="1:9" ht="15" customHeight="1" x14ac:dyDescent="0.3">
      <c r="A47" s="43"/>
      <c r="B47" s="44"/>
      <c r="C47" s="44"/>
      <c r="D47" s="44"/>
      <c r="E47" s="44"/>
      <c r="F47" s="44"/>
      <c r="G47" s="45"/>
      <c r="H47" s="46"/>
    </row>
    <row r="48" spans="1:9" ht="15" customHeight="1" x14ac:dyDescent="0.3">
      <c r="A48" s="43"/>
      <c r="B48" s="44"/>
      <c r="C48" s="44"/>
      <c r="D48" s="44"/>
      <c r="E48" s="44"/>
      <c r="F48" s="44"/>
      <c r="G48" s="45"/>
      <c r="H48" s="46"/>
    </row>
    <row r="49" spans="1:8" ht="15" customHeight="1" x14ac:dyDescent="0.3">
      <c r="A49" s="43"/>
      <c r="B49" s="44"/>
      <c r="C49" s="44"/>
      <c r="D49" s="44"/>
      <c r="E49" s="44"/>
      <c r="F49" s="44"/>
      <c r="G49" s="45"/>
      <c r="H49" s="46"/>
    </row>
    <row r="50" spans="1:8" ht="18.75" customHeight="1" x14ac:dyDescent="0.3"/>
  </sheetData>
  <sheetProtection selectLockedCells="1"/>
  <mergeCells count="45">
    <mergeCell ref="A40:I40"/>
    <mergeCell ref="D38:I38"/>
    <mergeCell ref="A32:A39"/>
    <mergeCell ref="D32:I32"/>
    <mergeCell ref="D33:I33"/>
    <mergeCell ref="D34:I34"/>
    <mergeCell ref="D35:I35"/>
    <mergeCell ref="D36:I36"/>
    <mergeCell ref="D37:I37"/>
    <mergeCell ref="D39:I39"/>
    <mergeCell ref="A25:A31"/>
    <mergeCell ref="D25:I25"/>
    <mergeCell ref="D26:I26"/>
    <mergeCell ref="D27:I27"/>
    <mergeCell ref="D28:I28"/>
    <mergeCell ref="D29:I29"/>
    <mergeCell ref="D30:I30"/>
    <mergeCell ref="D31:I31"/>
    <mergeCell ref="A18:A24"/>
    <mergeCell ref="D18:I18"/>
    <mergeCell ref="D19:I19"/>
    <mergeCell ref="D20:I20"/>
    <mergeCell ref="D21:I21"/>
    <mergeCell ref="D22:I22"/>
    <mergeCell ref="D23:I23"/>
    <mergeCell ref="D24:I24"/>
    <mergeCell ref="A11:A17"/>
    <mergeCell ref="D11:I11"/>
    <mergeCell ref="D12:I12"/>
    <mergeCell ref="D13:I13"/>
    <mergeCell ref="D14:I14"/>
    <mergeCell ref="D15:I15"/>
    <mergeCell ref="D16:I16"/>
    <mergeCell ref="D17:I17"/>
    <mergeCell ref="A1:D2"/>
    <mergeCell ref="G1:H3"/>
    <mergeCell ref="I1:I3"/>
    <mergeCell ref="A4:A10"/>
    <mergeCell ref="D4:I4"/>
    <mergeCell ref="D5:I5"/>
    <mergeCell ref="D6:I6"/>
    <mergeCell ref="D7:I7"/>
    <mergeCell ref="D8:I8"/>
    <mergeCell ref="D9:I9"/>
    <mergeCell ref="D10:I10"/>
  </mergeCells>
  <conditionalFormatting sqref="B4:C39">
    <cfRule type="expression" dxfId="13" priority="2">
      <formula>MONTH(B4)=$S$2</formula>
    </cfRule>
    <cfRule type="expression" dxfId="12" priority="3">
      <formula>MONTH(B4)&lt;&gt;$S$2</formula>
    </cfRule>
  </conditionalFormatting>
  <pageMargins left="0.24" right="0.25" top="0.48" bottom="0.21" header="0.12" footer="0.17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4BED9E-078A-4AE4-9D5C-EAA69B28D8F6}">
            <xm:f>MATCH(B4,Feiertage!$B:$B,0)&gt;0</xm:f>
            <x14:dxf>
              <font>
                <b/>
                <i val="0"/>
                <color rgb="FFC00000"/>
              </font>
              <fill>
                <patternFill>
                  <bgColor rgb="FFFFE5E5"/>
                </patternFill>
              </fill>
            </x14:dxf>
          </x14:cfRule>
          <xm:sqref>B4:I37 B38:D38 B39:I39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Feiertage</vt:lpstr>
      <vt:lpstr>APR!Druckbereich</vt:lpstr>
      <vt:lpstr>AUG!Druckbereich</vt:lpstr>
      <vt:lpstr>DEZ!Druckbereich</vt:lpstr>
      <vt:lpstr>FEB!Druckbereich</vt:lpstr>
      <vt:lpstr>Feiertage!Druckbereich</vt:lpstr>
      <vt:lpstr>JAN!Druckbereich</vt:lpstr>
      <vt:lpstr>JUL!Druckbereich</vt:lpstr>
      <vt:lpstr>JUN!Druckbereich</vt:lpstr>
      <vt:lpstr>MAI!Druckbereich</vt:lpstr>
      <vt:lpstr>MRZ!Druckbereich</vt:lpstr>
      <vt:lpstr>NOV!Druckbereich</vt:lpstr>
      <vt:lpstr>OKT!Druckbereich</vt:lpstr>
      <vt:lpstr>SEP!Druckbereich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2024-09-16T16:11:10Z</cp:lastPrinted>
  <dcterms:created xsi:type="dcterms:W3CDTF">2023-10-02T08:20:44Z</dcterms:created>
  <dcterms:modified xsi:type="dcterms:W3CDTF">2024-09-16T16:11:45Z</dcterms:modified>
</cp:coreProperties>
</file>