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jla.memic\Dropbox\OFFICE-LERNEN\Kalendervorlagen\Kalendervorlagen\2026\"/>
    </mc:Choice>
  </mc:AlternateContent>
  <xr:revisionPtr revIDLastSave="0" documentId="13_ncr:1_{D5193A05-7183-4DB5-957E-C79813BF342A}" xr6:coauthVersionLast="47" xr6:coauthVersionMax="47" xr10:uidLastSave="{00000000-0000-0000-0000-000000000000}"/>
  <workbookProtection workbookAlgorithmName="SHA-512" workbookHashValue="iTroQ9xSzoyv7iRZ+HUxOzJoNOnNURB6zN5PYyyxoYYICtNL8V2cRcrZ7g4wzMOj8oUQvx7MTQbndC3reh1WLA==" workbookSaltValue="lk3eeLmzIWz/O1djB0MayQ==" workbookSpinCount="100000" lockStructure="1"/>
  <bookViews>
    <workbookView xWindow="-108" yWindow="-108" windowWidth="30936" windowHeight="16776" xr2:uid="{56D66CF7-5B1D-44C6-84A1-8BB8571CED7A}"/>
  </bookViews>
  <sheets>
    <sheet name="JAN" sheetId="3" r:id="rId1"/>
    <sheet name="FEB" sheetId="24" r:id="rId2"/>
    <sheet name="MRZ" sheetId="25" r:id="rId3"/>
    <sheet name="APR" sheetId="26" r:id="rId4"/>
    <sheet name="MAI" sheetId="27" r:id="rId5"/>
    <sheet name="JUN" sheetId="28" r:id="rId6"/>
    <sheet name="JUL" sheetId="29" r:id="rId7"/>
    <sheet name="AUG" sheetId="30" r:id="rId8"/>
    <sheet name="SEP" sheetId="31" r:id="rId9"/>
    <sheet name="OKT" sheetId="32" r:id="rId10"/>
    <sheet name="NOV" sheetId="33" r:id="rId11"/>
    <sheet name="DEZ" sheetId="34" r:id="rId12"/>
    <sheet name="Feiertage" sheetId="23" state="hidden" r:id="rId13"/>
  </sheets>
  <externalReferences>
    <externalReference r:id="rId14"/>
  </externalReferences>
  <definedNames>
    <definedName name="_xlnm._FilterDatabase" localSheetId="12" hidden="1">Feiertage!$I$3:$I$44</definedName>
    <definedName name="Abwesenheit">'[1]Abwesenheitsgründe &amp; Schichten'!$F$2:$F$19</definedName>
    <definedName name="Abwesenheiten">[1]!Tabelle6[#All]</definedName>
    <definedName name="_xlnm.Print_Area" localSheetId="3">APR!$A$1:$H$49</definedName>
    <definedName name="_xlnm.Print_Area" localSheetId="7">AUG!$A$1:$H$57</definedName>
    <definedName name="_xlnm.Print_Area" localSheetId="11">DEZ!$A$1:$H$52</definedName>
    <definedName name="_xlnm.Print_Area" localSheetId="1">FEB!$A$1:$H$49</definedName>
    <definedName name="_xlnm.Print_Area" localSheetId="12">Tabelle1[[#All],[Datum]:[Land]]</definedName>
    <definedName name="_xlnm.Print_Area" localSheetId="0">JAN!$A$1:$H$49</definedName>
    <definedName name="_xlnm.Print_Area" localSheetId="6">JUL!$A$1:$H$49</definedName>
    <definedName name="_xlnm.Print_Area" localSheetId="5">JUN!$A$1:$H$57</definedName>
    <definedName name="_xlnm.Print_Area" localSheetId="4">MAI!$A$1:$H$49</definedName>
    <definedName name="_xlnm.Print_Area" localSheetId="2">MRZ!$A$1:$H$57</definedName>
    <definedName name="_xlnm.Print_Area" localSheetId="10">NOV!$A$1:$H$57</definedName>
    <definedName name="_xlnm.Print_Area" localSheetId="9">OKT!$A$1:$H$49</definedName>
    <definedName name="_xlnm.Print_Area" localSheetId="8">SEP!$A$1:$H$52</definedName>
    <definedName name="Startdatum">[1]!Tabelle2[[#All],[Startdatum]]</definedName>
    <definedName name="UrlaubHalb">'[1]Abwesenheitsgründe &amp; Schichten'!$F$9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9" i="33" l="1"/>
  <c r="G49" i="33"/>
  <c r="F49" i="33"/>
  <c r="E49" i="33"/>
  <c r="D49" i="33"/>
  <c r="C49" i="33"/>
  <c r="B49" i="33"/>
  <c r="A49" i="33"/>
  <c r="H49" i="30"/>
  <c r="G49" i="30"/>
  <c r="F49" i="30"/>
  <c r="E49" i="30"/>
  <c r="D49" i="30"/>
  <c r="C49" i="30"/>
  <c r="B49" i="30"/>
  <c r="B40" i="30"/>
  <c r="A49" i="30"/>
  <c r="H1" i="3"/>
  <c r="A11" i="23"/>
  <c r="R2" i="34"/>
  <c r="E44" i="34" s="1"/>
  <c r="R2" i="33"/>
  <c r="H40" i="33" s="1"/>
  <c r="D4" i="32"/>
  <c r="R2" i="32"/>
  <c r="H40" i="32" s="1"/>
  <c r="R2" i="31"/>
  <c r="C44" i="31" s="1"/>
  <c r="R2" i="30"/>
  <c r="E40" i="30" s="1"/>
  <c r="G13" i="29"/>
  <c r="F4" i="29"/>
  <c r="R2" i="29"/>
  <c r="E40" i="29" s="1"/>
  <c r="F22" i="28"/>
  <c r="E22" i="28"/>
  <c r="D22" i="28"/>
  <c r="R2" i="28"/>
  <c r="H40" i="28" s="1"/>
  <c r="R2" i="27"/>
  <c r="H40" i="27" s="1"/>
  <c r="E40" i="26"/>
  <c r="E31" i="26"/>
  <c r="D31" i="26"/>
  <c r="D22" i="26"/>
  <c r="E13" i="26"/>
  <c r="D13" i="26"/>
  <c r="B13" i="26"/>
  <c r="A13" i="26" s="1"/>
  <c r="D4" i="26"/>
  <c r="B4" i="26"/>
  <c r="A4" i="26" s="1"/>
  <c r="R2" i="26"/>
  <c r="H40" i="26" s="1"/>
  <c r="R2" i="25"/>
  <c r="H40" i="25" s="1"/>
  <c r="R2" i="24"/>
  <c r="G40" i="24" s="1"/>
  <c r="C51" i="23"/>
  <c r="B51" i="23"/>
  <c r="C50" i="23"/>
  <c r="B50" i="23"/>
  <c r="C49" i="23"/>
  <c r="B49" i="23"/>
  <c r="C48" i="23"/>
  <c r="B48" i="23"/>
  <c r="C47" i="23"/>
  <c r="B47" i="23"/>
  <c r="C46" i="23"/>
  <c r="B46" i="23"/>
  <c r="C45" i="23"/>
  <c r="B45" i="23"/>
  <c r="C44" i="23"/>
  <c r="B44" i="23"/>
  <c r="I44" i="23" s="1"/>
  <c r="A44" i="23"/>
  <c r="C43" i="23"/>
  <c r="B43" i="23"/>
  <c r="I43" i="23" s="1"/>
  <c r="A43" i="23"/>
  <c r="C42" i="23"/>
  <c r="B42" i="23"/>
  <c r="I42" i="23" s="1"/>
  <c r="A42" i="23"/>
  <c r="I41" i="23"/>
  <c r="C41" i="23"/>
  <c r="B41" i="23"/>
  <c r="A41" i="23"/>
  <c r="C40" i="23"/>
  <c r="B40" i="23"/>
  <c r="I40" i="23" s="1"/>
  <c r="A40" i="23"/>
  <c r="I39" i="23"/>
  <c r="C39" i="23"/>
  <c r="B39" i="23"/>
  <c r="A39" i="23"/>
  <c r="I38" i="23"/>
  <c r="C38" i="23"/>
  <c r="B38" i="23"/>
  <c r="A38" i="23"/>
  <c r="C37" i="23"/>
  <c r="B37" i="23"/>
  <c r="I37" i="23" s="1"/>
  <c r="A36" i="23"/>
  <c r="B36" i="23" s="1"/>
  <c r="I36" i="23" s="1"/>
  <c r="A35" i="23"/>
  <c r="C35" i="23" s="1"/>
  <c r="C34" i="23"/>
  <c r="B34" i="23"/>
  <c r="I34" i="23" s="1"/>
  <c r="A34" i="23"/>
  <c r="C33" i="23"/>
  <c r="B33" i="23"/>
  <c r="I33" i="23" s="1"/>
  <c r="A33" i="23"/>
  <c r="C32" i="23"/>
  <c r="B32" i="23"/>
  <c r="I32" i="23" s="1"/>
  <c r="A32" i="23"/>
  <c r="A31" i="23"/>
  <c r="C31" i="23" s="1"/>
  <c r="A30" i="23"/>
  <c r="B30" i="23" s="1"/>
  <c r="I30" i="23" s="1"/>
  <c r="A29" i="23"/>
  <c r="C29" i="23" s="1"/>
  <c r="I28" i="23"/>
  <c r="C28" i="23"/>
  <c r="B28" i="23"/>
  <c r="A28" i="23"/>
  <c r="C27" i="23"/>
  <c r="B27" i="23"/>
  <c r="I27" i="23" s="1"/>
  <c r="A27" i="23"/>
  <c r="C26" i="23"/>
  <c r="B26" i="23"/>
  <c r="I26" i="23" s="1"/>
  <c r="A26" i="23"/>
  <c r="I25" i="23"/>
  <c r="C25" i="23"/>
  <c r="B25" i="23"/>
  <c r="A25" i="23"/>
  <c r="C24" i="23"/>
  <c r="B24" i="23"/>
  <c r="I24" i="23" s="1"/>
  <c r="A24" i="23"/>
  <c r="C23" i="23"/>
  <c r="B23" i="23"/>
  <c r="I23" i="23" s="1"/>
  <c r="A23" i="23"/>
  <c r="I22" i="23"/>
  <c r="C22" i="23"/>
  <c r="B22" i="23"/>
  <c r="A22" i="23"/>
  <c r="C21" i="23"/>
  <c r="B21" i="23"/>
  <c r="I21" i="23" s="1"/>
  <c r="A21" i="23"/>
  <c r="C20" i="23"/>
  <c r="B20" i="23"/>
  <c r="I20" i="23" s="1"/>
  <c r="A20" i="23"/>
  <c r="I19" i="23"/>
  <c r="C19" i="23"/>
  <c r="B19" i="23"/>
  <c r="A19" i="23"/>
  <c r="C18" i="23"/>
  <c r="B18" i="23"/>
  <c r="I18" i="23" s="1"/>
  <c r="A18" i="23"/>
  <c r="C17" i="23"/>
  <c r="B17" i="23"/>
  <c r="I17" i="23" s="1"/>
  <c r="A17" i="23"/>
  <c r="A16" i="23"/>
  <c r="B16" i="23" s="1"/>
  <c r="I16" i="23" s="1"/>
  <c r="I13" i="23"/>
  <c r="C13" i="23"/>
  <c r="B13" i="23"/>
  <c r="A13" i="23"/>
  <c r="A12" i="23"/>
  <c r="B12" i="23" s="1"/>
  <c r="I12" i="23" s="1"/>
  <c r="C11" i="23"/>
  <c r="B11" i="23"/>
  <c r="I11" i="23" s="1"/>
  <c r="I10" i="23"/>
  <c r="C10" i="23"/>
  <c r="B10" i="23"/>
  <c r="A10" i="23"/>
  <c r="A8" i="23"/>
  <c r="B8" i="23" s="1"/>
  <c r="I8" i="23" s="1"/>
  <c r="C6" i="23"/>
  <c r="B6" i="23"/>
  <c r="I6" i="23" s="1"/>
  <c r="A6" i="23"/>
  <c r="I5" i="23"/>
  <c r="C5" i="23"/>
  <c r="B5" i="23"/>
  <c r="A5" i="23"/>
  <c r="A4" i="23"/>
  <c r="B4" i="23" s="1"/>
  <c r="I4" i="23" s="1"/>
  <c r="C3" i="23"/>
  <c r="B3" i="23"/>
  <c r="I3" i="23" s="1"/>
  <c r="A3" i="23"/>
  <c r="A2" i="23"/>
  <c r="C2" i="23" s="1"/>
  <c r="P1" i="23"/>
  <c r="O1" i="23"/>
  <c r="A37" i="23" s="1"/>
  <c r="D40" i="25" l="1"/>
  <c r="C49" i="25"/>
  <c r="C22" i="27"/>
  <c r="D31" i="28"/>
  <c r="F4" i="34"/>
  <c r="B49" i="28"/>
  <c r="A49" i="28" s="1"/>
  <c r="C31" i="27"/>
  <c r="F31" i="28"/>
  <c r="G4" i="34"/>
  <c r="H49" i="28"/>
  <c r="D1" i="28"/>
  <c r="G12" i="34"/>
  <c r="G49" i="28"/>
  <c r="D49" i="25"/>
  <c r="F49" i="28"/>
  <c r="E49" i="25"/>
  <c r="B4" i="28"/>
  <c r="A4" i="28" s="1"/>
  <c r="E49" i="28"/>
  <c r="D13" i="24"/>
  <c r="D4" i="28"/>
  <c r="B49" i="25"/>
  <c r="A49" i="25" s="1"/>
  <c r="D49" i="28"/>
  <c r="F13" i="24"/>
  <c r="B22" i="26"/>
  <c r="A22" i="26" s="1"/>
  <c r="F4" i="28"/>
  <c r="F13" i="30"/>
  <c r="H49" i="25"/>
  <c r="C49" i="28"/>
  <c r="H4" i="24"/>
  <c r="H22" i="24"/>
  <c r="B13" i="28"/>
  <c r="A13" i="28" s="1"/>
  <c r="G49" i="25"/>
  <c r="H40" i="24"/>
  <c r="D13" i="28"/>
  <c r="F49" i="25"/>
  <c r="A7" i="23"/>
  <c r="C7" i="23" s="1"/>
  <c r="A9" i="23"/>
  <c r="C9" i="23" s="1"/>
  <c r="A14" i="23"/>
  <c r="B14" i="23" s="1"/>
  <c r="I14" i="23" s="1"/>
  <c r="A15" i="23"/>
  <c r="C15" i="23" s="1"/>
  <c r="D31" i="32"/>
  <c r="C22" i="25"/>
  <c r="H31" i="24"/>
  <c r="C31" i="25"/>
  <c r="E4" i="27"/>
  <c r="D40" i="24"/>
  <c r="G4" i="29"/>
  <c r="B4" i="32"/>
  <c r="A4" i="32" s="1"/>
  <c r="B40" i="32"/>
  <c r="A40" i="32" s="1"/>
  <c r="H1" i="24"/>
  <c r="D4" i="24"/>
  <c r="D31" i="25"/>
  <c r="C13" i="27"/>
  <c r="F4" i="30"/>
  <c r="F4" i="24"/>
  <c r="F40" i="24"/>
  <c r="C40" i="25"/>
  <c r="E22" i="26"/>
  <c r="E13" i="27"/>
  <c r="E4" i="28"/>
  <c r="B31" i="28"/>
  <c r="A31" i="28" s="1"/>
  <c r="F13" i="29"/>
  <c r="G4" i="30"/>
  <c r="C4" i="32"/>
  <c r="C40" i="32"/>
  <c r="F12" i="34"/>
  <c r="B31" i="26"/>
  <c r="A31" i="26" s="1"/>
  <c r="E22" i="27"/>
  <c r="E31" i="28"/>
  <c r="F22" i="29"/>
  <c r="G13" i="30"/>
  <c r="B13" i="32"/>
  <c r="A13" i="32" s="1"/>
  <c r="C4" i="33"/>
  <c r="F20" i="34"/>
  <c r="G22" i="29"/>
  <c r="F22" i="30"/>
  <c r="C13" i="32"/>
  <c r="C13" i="33"/>
  <c r="G20" i="34"/>
  <c r="H13" i="24"/>
  <c r="C4" i="25"/>
  <c r="F31" i="29"/>
  <c r="G22" i="30"/>
  <c r="D13" i="32"/>
  <c r="C22" i="33"/>
  <c r="F28" i="34"/>
  <c r="E31" i="27"/>
  <c r="D22" i="24"/>
  <c r="D4" i="25"/>
  <c r="E4" i="26"/>
  <c r="B40" i="26"/>
  <c r="A40" i="26" s="1"/>
  <c r="C40" i="27"/>
  <c r="E13" i="28"/>
  <c r="B40" i="28"/>
  <c r="A40" i="28" s="1"/>
  <c r="G31" i="29"/>
  <c r="F31" i="30"/>
  <c r="B22" i="32"/>
  <c r="A22" i="32" s="1"/>
  <c r="C31" i="33"/>
  <c r="G28" i="34"/>
  <c r="F22" i="24"/>
  <c r="C13" i="25"/>
  <c r="D40" i="26"/>
  <c r="E40" i="27"/>
  <c r="F13" i="28"/>
  <c r="E40" i="28"/>
  <c r="F40" i="29"/>
  <c r="G31" i="30"/>
  <c r="C22" i="32"/>
  <c r="C40" i="33"/>
  <c r="F36" i="34"/>
  <c r="D1" i="29"/>
  <c r="G40" i="29"/>
  <c r="F40" i="30"/>
  <c r="D22" i="32"/>
  <c r="D1" i="34"/>
  <c r="G36" i="34"/>
  <c r="B22" i="28"/>
  <c r="A22" i="28" s="1"/>
  <c r="H1" i="29"/>
  <c r="D1" i="30"/>
  <c r="G40" i="30"/>
  <c r="B31" i="32"/>
  <c r="A31" i="32" s="1"/>
  <c r="H1" i="34"/>
  <c r="F44" i="34"/>
  <c r="D13" i="25"/>
  <c r="D31" i="24"/>
  <c r="F31" i="24"/>
  <c r="D22" i="25"/>
  <c r="C4" i="27"/>
  <c r="H1" i="30"/>
  <c r="C31" i="32"/>
  <c r="G44" i="34"/>
  <c r="B4" i="34"/>
  <c r="A4" i="34" s="1"/>
  <c r="B12" i="34"/>
  <c r="A12" i="34" s="1"/>
  <c r="B20" i="34"/>
  <c r="A20" i="34" s="1"/>
  <c r="B28" i="34"/>
  <c r="A28" i="34" s="1"/>
  <c r="B36" i="34"/>
  <c r="A36" i="34" s="1"/>
  <c r="B44" i="34"/>
  <c r="A44" i="34" s="1"/>
  <c r="C4" i="34"/>
  <c r="C12" i="34"/>
  <c r="C20" i="34"/>
  <c r="C28" i="34"/>
  <c r="C36" i="34"/>
  <c r="C44" i="34"/>
  <c r="D4" i="34"/>
  <c r="D12" i="34"/>
  <c r="D20" i="34"/>
  <c r="D28" i="34"/>
  <c r="D36" i="34"/>
  <c r="D44" i="34"/>
  <c r="H4" i="34"/>
  <c r="H12" i="34"/>
  <c r="H20" i="34"/>
  <c r="H28" i="34"/>
  <c r="H36" i="34"/>
  <c r="H44" i="34"/>
  <c r="E4" i="34"/>
  <c r="E12" i="34"/>
  <c r="E20" i="34"/>
  <c r="E28" i="34"/>
  <c r="E36" i="34"/>
  <c r="B4" i="33"/>
  <c r="A4" i="33" s="1"/>
  <c r="B13" i="33"/>
  <c r="A13" i="33" s="1"/>
  <c r="B22" i="33"/>
  <c r="A22" i="33" s="1"/>
  <c r="B31" i="33"/>
  <c r="A31" i="33" s="1"/>
  <c r="B40" i="33"/>
  <c r="A40" i="33" s="1"/>
  <c r="D4" i="33"/>
  <c r="D13" i="33"/>
  <c r="D22" i="33"/>
  <c r="D31" i="33"/>
  <c r="D40" i="33"/>
  <c r="E4" i="33"/>
  <c r="E13" i="33"/>
  <c r="E22" i="33"/>
  <c r="E31" i="33"/>
  <c r="E40" i="33"/>
  <c r="D1" i="33"/>
  <c r="F4" i="33"/>
  <c r="F13" i="33"/>
  <c r="F22" i="33"/>
  <c r="F31" i="33"/>
  <c r="F40" i="33"/>
  <c r="H1" i="33"/>
  <c r="G4" i="33"/>
  <c r="G13" i="33"/>
  <c r="G22" i="33"/>
  <c r="G31" i="33"/>
  <c r="G40" i="33"/>
  <c r="H4" i="33"/>
  <c r="H13" i="33"/>
  <c r="H22" i="33"/>
  <c r="H31" i="33"/>
  <c r="D40" i="32"/>
  <c r="E4" i="32"/>
  <c r="E13" i="32"/>
  <c r="E22" i="32"/>
  <c r="E31" i="32"/>
  <c r="E40" i="32"/>
  <c r="D1" i="32"/>
  <c r="F4" i="32"/>
  <c r="F13" i="32"/>
  <c r="F22" i="32"/>
  <c r="F31" i="32"/>
  <c r="F40" i="32"/>
  <c r="H1" i="32"/>
  <c r="G4" i="32"/>
  <c r="G13" i="32"/>
  <c r="G22" i="32"/>
  <c r="G31" i="32"/>
  <c r="G40" i="32"/>
  <c r="H4" i="32"/>
  <c r="H13" i="32"/>
  <c r="H22" i="32"/>
  <c r="H31" i="32"/>
  <c r="B44" i="31"/>
  <c r="A44" i="31" s="1"/>
  <c r="H44" i="31"/>
  <c r="G44" i="31"/>
  <c r="F44" i="31"/>
  <c r="E44" i="31"/>
  <c r="D44" i="31"/>
  <c r="F36" i="31"/>
  <c r="G4" i="31"/>
  <c r="G36" i="31"/>
  <c r="F4" i="31"/>
  <c r="F12" i="31"/>
  <c r="G12" i="31"/>
  <c r="G28" i="31"/>
  <c r="F20" i="31"/>
  <c r="D1" i="31"/>
  <c r="G20" i="31"/>
  <c r="E36" i="31"/>
  <c r="H1" i="31"/>
  <c r="F28" i="31"/>
  <c r="H4" i="31"/>
  <c r="H28" i="31"/>
  <c r="B4" i="31"/>
  <c r="A4" i="31" s="1"/>
  <c r="B12" i="31"/>
  <c r="A12" i="31" s="1"/>
  <c r="B20" i="31"/>
  <c r="A20" i="31" s="1"/>
  <c r="B28" i="31"/>
  <c r="A28" i="31" s="1"/>
  <c r="B36" i="31"/>
  <c r="A36" i="31" s="1"/>
  <c r="H20" i="31"/>
  <c r="C36" i="31"/>
  <c r="D4" i="31"/>
  <c r="D12" i="31"/>
  <c r="D20" i="31"/>
  <c r="D28" i="31"/>
  <c r="D36" i="31"/>
  <c r="H12" i="31"/>
  <c r="H36" i="31"/>
  <c r="C4" i="31"/>
  <c r="C12" i="31"/>
  <c r="C20" i="31"/>
  <c r="C28" i="31"/>
  <c r="E4" i="31"/>
  <c r="E12" i="31"/>
  <c r="E20" i="31"/>
  <c r="E28" i="31"/>
  <c r="H31" i="30"/>
  <c r="B4" i="30"/>
  <c r="A4" i="30" s="1"/>
  <c r="B13" i="30"/>
  <c r="A13" i="30" s="1"/>
  <c r="B22" i="30"/>
  <c r="A22" i="30" s="1"/>
  <c r="B31" i="30"/>
  <c r="A31" i="30" s="1"/>
  <c r="A40" i="30"/>
  <c r="H4" i="30"/>
  <c r="H40" i="30"/>
  <c r="C4" i="30"/>
  <c r="C13" i="30"/>
  <c r="C22" i="30"/>
  <c r="C31" i="30"/>
  <c r="C40" i="30"/>
  <c r="H13" i="30"/>
  <c r="D4" i="30"/>
  <c r="D13" i="30"/>
  <c r="D22" i="30"/>
  <c r="D31" i="30"/>
  <c r="D40" i="30"/>
  <c r="H22" i="30"/>
  <c r="E4" i="30"/>
  <c r="E13" i="30"/>
  <c r="E22" i="30"/>
  <c r="E31" i="30"/>
  <c r="B4" i="29"/>
  <c r="A4" i="29" s="1"/>
  <c r="B13" i="29"/>
  <c r="A13" i="29" s="1"/>
  <c r="B22" i="29"/>
  <c r="A22" i="29" s="1"/>
  <c r="B31" i="29"/>
  <c r="A31" i="29" s="1"/>
  <c r="B40" i="29"/>
  <c r="A40" i="29" s="1"/>
  <c r="C4" i="29"/>
  <c r="C13" i="29"/>
  <c r="C22" i="29"/>
  <c r="C31" i="29"/>
  <c r="C40" i="29"/>
  <c r="D4" i="29"/>
  <c r="D13" i="29"/>
  <c r="D22" i="29"/>
  <c r="D31" i="29"/>
  <c r="D40" i="29"/>
  <c r="H4" i="29"/>
  <c r="H13" i="29"/>
  <c r="H22" i="29"/>
  <c r="H31" i="29"/>
  <c r="H40" i="29"/>
  <c r="E4" i="29"/>
  <c r="E13" i="29"/>
  <c r="E22" i="29"/>
  <c r="E31" i="29"/>
  <c r="C4" i="28"/>
  <c r="C13" i="28"/>
  <c r="C22" i="28"/>
  <c r="C31" i="28"/>
  <c r="C40" i="28"/>
  <c r="D40" i="28"/>
  <c r="F40" i="28"/>
  <c r="H1" i="28"/>
  <c r="G4" i="28"/>
  <c r="G13" i="28"/>
  <c r="G22" i="28"/>
  <c r="G31" i="28"/>
  <c r="G40" i="28"/>
  <c r="H4" i="28"/>
  <c r="H13" i="28"/>
  <c r="H22" i="28"/>
  <c r="H31" i="28"/>
  <c r="B4" i="27"/>
  <c r="A4" i="27" s="1"/>
  <c r="B13" i="27"/>
  <c r="A13" i="27" s="1"/>
  <c r="B22" i="27"/>
  <c r="A22" i="27" s="1"/>
  <c r="B31" i="27"/>
  <c r="A31" i="27" s="1"/>
  <c r="B40" i="27"/>
  <c r="A40" i="27" s="1"/>
  <c r="D4" i="27"/>
  <c r="D13" i="27"/>
  <c r="D22" i="27"/>
  <c r="D31" i="27"/>
  <c r="D40" i="27"/>
  <c r="D1" i="27"/>
  <c r="F4" i="27"/>
  <c r="F13" i="27"/>
  <c r="F22" i="27"/>
  <c r="F31" i="27"/>
  <c r="F40" i="27"/>
  <c r="H1" i="27"/>
  <c r="G4" i="27"/>
  <c r="G13" i="27"/>
  <c r="G22" i="27"/>
  <c r="G31" i="27"/>
  <c r="G40" i="27"/>
  <c r="H4" i="27"/>
  <c r="H13" i="27"/>
  <c r="H22" i="27"/>
  <c r="H31" i="27"/>
  <c r="C4" i="26"/>
  <c r="C13" i="26"/>
  <c r="C22" i="26"/>
  <c r="C31" i="26"/>
  <c r="C40" i="26"/>
  <c r="D1" i="26"/>
  <c r="F4" i="26"/>
  <c r="F13" i="26"/>
  <c r="F22" i="26"/>
  <c r="F31" i="26"/>
  <c r="F40" i="26"/>
  <c r="H1" i="26"/>
  <c r="G4" i="26"/>
  <c r="G13" i="26"/>
  <c r="G22" i="26"/>
  <c r="G31" i="26"/>
  <c r="G40" i="26"/>
  <c r="H4" i="26"/>
  <c r="H13" i="26"/>
  <c r="H22" i="26"/>
  <c r="H31" i="26"/>
  <c r="B4" i="25"/>
  <c r="A4" i="25" s="1"/>
  <c r="B13" i="25"/>
  <c r="A13" i="25" s="1"/>
  <c r="B22" i="25"/>
  <c r="A22" i="25" s="1"/>
  <c r="B31" i="25"/>
  <c r="A31" i="25" s="1"/>
  <c r="B40" i="25"/>
  <c r="A40" i="25" s="1"/>
  <c r="E4" i="25"/>
  <c r="E13" i="25"/>
  <c r="E22" i="25"/>
  <c r="E31" i="25"/>
  <c r="E40" i="25"/>
  <c r="D1" i="25"/>
  <c r="F4" i="25"/>
  <c r="F13" i="25"/>
  <c r="F22" i="25"/>
  <c r="F31" i="25"/>
  <c r="F40" i="25"/>
  <c r="H1" i="25"/>
  <c r="G4" i="25"/>
  <c r="G13" i="25"/>
  <c r="G22" i="25"/>
  <c r="G31" i="25"/>
  <c r="G40" i="25"/>
  <c r="H4" i="25"/>
  <c r="H13" i="25"/>
  <c r="H22" i="25"/>
  <c r="H31" i="25"/>
  <c r="B4" i="24"/>
  <c r="A4" i="24" s="1"/>
  <c r="B13" i="24"/>
  <c r="A13" i="24" s="1"/>
  <c r="B22" i="24"/>
  <c r="A22" i="24" s="1"/>
  <c r="B31" i="24"/>
  <c r="A31" i="24" s="1"/>
  <c r="B40" i="24"/>
  <c r="A40" i="24" s="1"/>
  <c r="C4" i="24"/>
  <c r="C13" i="24"/>
  <c r="C22" i="24"/>
  <c r="C31" i="24"/>
  <c r="C40" i="24"/>
  <c r="E4" i="24"/>
  <c r="E13" i="24"/>
  <c r="E22" i="24"/>
  <c r="E31" i="24"/>
  <c r="E40" i="24"/>
  <c r="D1" i="24"/>
  <c r="G4" i="24"/>
  <c r="G13" i="24"/>
  <c r="G22" i="24"/>
  <c r="G31" i="24"/>
  <c r="B2" i="23"/>
  <c r="C4" i="23"/>
  <c r="C8" i="23"/>
  <c r="C12" i="23"/>
  <c r="C14" i="23"/>
  <c r="C16" i="23"/>
  <c r="C30" i="23"/>
  <c r="C36" i="23"/>
  <c r="B7" i="23"/>
  <c r="I7" i="23" s="1"/>
  <c r="B9" i="23"/>
  <c r="I9" i="23" s="1"/>
  <c r="B15" i="23"/>
  <c r="I15" i="23" s="1"/>
  <c r="B29" i="23"/>
  <c r="I29" i="23" s="1"/>
  <c r="B31" i="23"/>
  <c r="I31" i="23" s="1"/>
  <c r="B35" i="23"/>
  <c r="I35" i="23" s="1"/>
  <c r="E1" i="3" l="1"/>
  <c r="E40" i="3" l="1"/>
  <c r="H4" i="3" l="1"/>
  <c r="C31" i="3"/>
  <c r="D40" i="3"/>
  <c r="B22" i="3"/>
  <c r="A22" i="3" s="1"/>
  <c r="B13" i="3"/>
  <c r="A13" i="3" s="1"/>
  <c r="D31" i="3"/>
  <c r="C13" i="3"/>
  <c r="E31" i="3"/>
  <c r="C4" i="3"/>
  <c r="E22" i="3"/>
  <c r="F31" i="3"/>
  <c r="D4" i="3"/>
  <c r="F22" i="3"/>
  <c r="G31" i="3"/>
  <c r="E4" i="3"/>
  <c r="H31" i="3"/>
  <c r="F4" i="3"/>
  <c r="G13" i="3"/>
  <c r="H22" i="3"/>
  <c r="B40" i="3"/>
  <c r="A40" i="3" s="1"/>
  <c r="C22" i="3"/>
  <c r="B4" i="3"/>
  <c r="A4" i="3" s="1"/>
  <c r="D22" i="3"/>
  <c r="F40" i="3"/>
  <c r="D13" i="3"/>
  <c r="G40" i="3"/>
  <c r="E13" i="3"/>
  <c r="H40" i="3"/>
  <c r="F13" i="3"/>
  <c r="G22" i="3"/>
  <c r="G4" i="3"/>
  <c r="H13" i="3"/>
  <c r="B31" i="3"/>
  <c r="A31" i="3" s="1"/>
  <c r="C4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Ramel</author>
    <author>Memic Sejla</author>
  </authors>
  <commentList>
    <comment ref="D1" authorId="0" shapeId="0" xr:uid="{053FF79B-9A7F-45A3-A0D1-49D470897372}">
      <text>
        <r>
          <rPr>
            <sz val="9"/>
            <color indexed="81"/>
            <rFont val="Century Gothic"/>
            <family val="2"/>
          </rPr>
          <t xml:space="preserve">Ein </t>
        </r>
        <r>
          <rPr>
            <b/>
            <sz val="11"/>
            <color indexed="81"/>
            <rFont val="Century Gothic"/>
            <family val="2"/>
          </rPr>
          <t>x</t>
        </r>
        <r>
          <rPr>
            <sz val="9"/>
            <color indexed="81"/>
            <rFont val="Century Gothic"/>
            <family val="2"/>
          </rPr>
          <t xml:space="preserve"> eingeben, um Feiertage zu markieren.
Markierte Feiertage mit einem x werden automatisch in Deinstplaner mit Farbe Gelb hervorgehoben.</t>
        </r>
      </text>
    </comment>
    <comment ref="E20" authorId="1" shapeId="0" xr:uid="{75097AA8-6DD0-489A-8A4E-AFACAB0A324C}">
      <text>
        <r>
          <rPr>
            <sz val="11"/>
            <color indexed="81"/>
            <rFont val="Century Gothic"/>
            <family val="2"/>
          </rPr>
          <t>Es handelt sich nur auf den Stadtgebiet der schwäbischen Stadt um einen gesetzlichen Feiertag.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<sst xmlns="http://schemas.openxmlformats.org/spreadsheetml/2006/main" count="281" uniqueCount="74">
  <si>
    <t>Jahr</t>
  </si>
  <si>
    <t>Monat</t>
  </si>
  <si>
    <t>KW</t>
  </si>
  <si>
    <t>MONTAG</t>
  </si>
  <si>
    <t>DIENSTAG</t>
  </si>
  <si>
    <t>MITTWOCH</t>
  </si>
  <si>
    <t>DONNERSTAG</t>
  </si>
  <si>
    <t>FREITAG</t>
  </si>
  <si>
    <t>SAMSTAG</t>
  </si>
  <si>
    <t>SONNTAG</t>
  </si>
  <si>
    <t>KALENDER</t>
  </si>
  <si>
    <t>Datum</t>
  </si>
  <si>
    <t>Tag</t>
  </si>
  <si>
    <t>Feiertag?</t>
  </si>
  <si>
    <t>Bezeihnung</t>
  </si>
  <si>
    <t>Land</t>
  </si>
  <si>
    <t>Gesetz.?</t>
  </si>
  <si>
    <t>So.</t>
  </si>
  <si>
    <t>Feiertag 
am Sonntag</t>
  </si>
  <si>
    <t>X</t>
  </si>
  <si>
    <t>Markierter 
Feiertag</t>
  </si>
  <si>
    <t>x</t>
  </si>
  <si>
    <t>Neujahr</t>
  </si>
  <si>
    <t>DE / AT / CH</t>
  </si>
  <si>
    <t>Ja</t>
  </si>
  <si>
    <t>Berchtoldstag</t>
  </si>
  <si>
    <t>CH</t>
  </si>
  <si>
    <t>Helige 3 Könige</t>
  </si>
  <si>
    <t>Internationaler Frauentag</t>
  </si>
  <si>
    <t>DE</t>
  </si>
  <si>
    <t>St. Josef</t>
  </si>
  <si>
    <t>Karfreitag</t>
  </si>
  <si>
    <t>DE / CH</t>
  </si>
  <si>
    <t>Ostersonntag</t>
  </si>
  <si>
    <t>Ostermontag</t>
  </si>
  <si>
    <t>DE / AT</t>
  </si>
  <si>
    <t>Näfelser Fahrt</t>
  </si>
  <si>
    <t>Sechseläuten</t>
  </si>
  <si>
    <t>Tag der Arbeit</t>
  </si>
  <si>
    <t>Staatsfeiertag</t>
  </si>
  <si>
    <t>AT</t>
  </si>
  <si>
    <t>Christi Himmelfahrt</t>
  </si>
  <si>
    <t>Pfingstsonntag</t>
  </si>
  <si>
    <t>Pfingstmontag</t>
  </si>
  <si>
    <t>Fronleichnam</t>
  </si>
  <si>
    <t>Peter und Paul</t>
  </si>
  <si>
    <t>Nationalfeiertag  CH</t>
  </si>
  <si>
    <t>Augsburger Friedensfest</t>
  </si>
  <si>
    <t>Mariä Himmelfahrt</t>
  </si>
  <si>
    <t>Genfer Bettag</t>
  </si>
  <si>
    <t>Knabenschiessen</t>
  </si>
  <si>
    <t>Eidgenössischer Dank-, Buss- und Bettag</t>
  </si>
  <si>
    <t>Weltkindertag</t>
  </si>
  <si>
    <t>Mauritiustag</t>
  </si>
  <si>
    <t>St. Niklaus von Flüe</t>
  </si>
  <si>
    <t>St. Leodegar</t>
  </si>
  <si>
    <t>Tag der deutschen Einheit</t>
  </si>
  <si>
    <t>Nationalfeiertag (AT)</t>
  </si>
  <si>
    <t>Reformationstag</t>
  </si>
  <si>
    <t>Allerheiligen</t>
  </si>
  <si>
    <t>Buß- und Bettag</t>
  </si>
  <si>
    <t>Mariä Empfängnis</t>
  </si>
  <si>
    <t>CH / AT</t>
  </si>
  <si>
    <t>1. Weihnachtstag</t>
  </si>
  <si>
    <t>2. Weihnachtstag</t>
  </si>
  <si>
    <t>Karsamstag</t>
  </si>
  <si>
    <t>Nein</t>
  </si>
  <si>
    <t>1. Advent</t>
  </si>
  <si>
    <t>Nikolaus</t>
  </si>
  <si>
    <t>2. Advent</t>
  </si>
  <si>
    <t>3. Advent</t>
  </si>
  <si>
    <t>4. Advent</t>
  </si>
  <si>
    <t>Heiligabend</t>
  </si>
  <si>
    <t>Silvester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</si>
</sst>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"/>
    <numFmt numFmtId="165" formatCode="mmmm"/>
    <numFmt numFmtId="166" formatCode="yyyy"/>
    <numFmt numFmtId="167" formatCode="ddd/"/>
  </numFmts>
  <fonts count="24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Abadi"/>
      <family val="2"/>
    </font>
    <font>
      <sz val="10"/>
      <color theme="1"/>
      <name val="Abadi"/>
      <family val="2"/>
    </font>
    <font>
      <sz val="20"/>
      <color theme="1"/>
      <name val="Abadi"/>
      <family val="2"/>
    </font>
    <font>
      <sz val="14"/>
      <color theme="1"/>
      <name val="Abadi Extra Light"/>
      <family val="2"/>
    </font>
    <font>
      <sz val="14"/>
      <color theme="4" tint="-0.249977111117893"/>
      <name val="Abadi"/>
      <family val="2"/>
    </font>
    <font>
      <sz val="14"/>
      <color rgb="FFC00000"/>
      <name val="Abadi"/>
      <family val="2"/>
    </font>
    <font>
      <sz val="18"/>
      <color theme="1"/>
      <name val="Abadi"/>
      <family val="2"/>
    </font>
    <font>
      <b/>
      <sz val="28"/>
      <color rgb="FFC00000"/>
      <name val="Abadi Extra Light"/>
      <family val="2"/>
    </font>
    <font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rgb="FFC00000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0"/>
      <name val="Century Gothic"/>
      <family val="2"/>
    </font>
    <font>
      <b/>
      <sz val="11"/>
      <color theme="1" tint="0.249977111117893"/>
      <name val="Century Gothic"/>
      <family val="2"/>
    </font>
    <font>
      <b/>
      <sz val="16"/>
      <color theme="0"/>
      <name val="Century Gothic"/>
      <family val="2"/>
    </font>
    <font>
      <sz val="11"/>
      <color theme="1" tint="0.249977111117893"/>
      <name val="Century Gothic"/>
      <family val="2"/>
    </font>
    <font>
      <sz val="16"/>
      <color theme="1" tint="0.249977111117893"/>
      <name val="Century Gothic"/>
      <family val="2"/>
    </font>
    <font>
      <sz val="9"/>
      <color indexed="81"/>
      <name val="Century Gothic"/>
      <family val="2"/>
    </font>
    <font>
      <b/>
      <sz val="11"/>
      <color indexed="81"/>
      <name val="Century Gothic"/>
      <family val="2"/>
    </font>
    <font>
      <sz val="11"/>
      <color indexed="81"/>
      <name val="Century Gothic"/>
      <family val="2"/>
    </font>
    <font>
      <sz val="9"/>
      <color indexed="81"/>
      <name val="Segoe UI"/>
      <family val="2"/>
    </font>
    <font>
      <sz val="20"/>
      <name val="Abadi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78ACA2"/>
        <bgColor indexed="64"/>
      </patternFill>
    </fill>
    <fill>
      <patternFill patternType="solid">
        <fgColor rgb="FFFBE7E5"/>
        <bgColor indexed="64"/>
      </patternFill>
    </fill>
    <fill>
      <patternFill patternType="solid">
        <fgColor rgb="FFFFF9E7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double">
        <color rgb="FFC00000"/>
      </bottom>
      <diagonal/>
    </border>
    <border>
      <left/>
      <right style="thin">
        <color theme="0" tint="-0.249977111117893"/>
      </right>
      <top style="double">
        <color rgb="FFC00000"/>
      </top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double">
        <color rgb="FFC00000"/>
      </bottom>
      <diagonal/>
    </border>
    <border>
      <left style="thin">
        <color theme="0" tint="-0.249977111117893"/>
      </left>
      <right style="thin">
        <color theme="0" tint="-0.249977111117893"/>
      </right>
      <top style="double">
        <color rgb="FFC00000"/>
      </top>
      <bottom/>
      <diagonal/>
    </border>
    <border>
      <left style="thin">
        <color theme="0" tint="-0.249977111117893"/>
      </left>
      <right style="thin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34998626667073579"/>
      </right>
      <top/>
      <bottom style="double">
        <color rgb="FFC00000"/>
      </bottom>
      <diagonal/>
    </border>
    <border>
      <left style="thin">
        <color theme="0" tint="-0.249977111117893"/>
      </left>
      <right style="thin">
        <color theme="0" tint="-0.34998626667073579"/>
      </right>
      <top style="double">
        <color rgb="FFC00000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 style="double">
        <color rgb="FFC00000"/>
      </bottom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rgb="FFC00000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rgb="FFC00000"/>
      </bottom>
      <diagonal/>
    </border>
    <border>
      <left style="thin">
        <color rgb="FFABD1CB"/>
      </left>
      <right style="thick">
        <color theme="0"/>
      </right>
      <top style="thin">
        <color rgb="FFABD1CB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n">
        <color rgb="FFABD1CB"/>
      </top>
      <bottom style="thick">
        <color theme="0"/>
      </bottom>
      <diagonal/>
    </border>
    <border>
      <left style="thick">
        <color theme="0"/>
      </left>
      <right style="thin">
        <color rgb="FFABD1CB"/>
      </right>
      <top style="thin">
        <color rgb="FFABD1CB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rgb="FFABD1CB"/>
      </left>
      <right style="thick">
        <color theme="0"/>
      </right>
      <top/>
      <bottom style="thin">
        <color rgb="FF78ACA2"/>
      </bottom>
      <diagonal/>
    </border>
    <border>
      <left style="thick">
        <color theme="0"/>
      </left>
      <right style="thick">
        <color theme="0"/>
      </right>
      <top/>
      <bottom style="thin">
        <color rgb="FF78ACA2"/>
      </bottom>
      <diagonal/>
    </border>
    <border>
      <left style="thick">
        <color theme="0"/>
      </left>
      <right style="thin">
        <color rgb="FFABD1CB"/>
      </right>
      <top/>
      <bottom style="thin">
        <color rgb="FF78ACA2"/>
      </bottom>
      <diagonal/>
    </border>
    <border>
      <left/>
      <right style="thick">
        <color theme="0"/>
      </right>
      <top/>
      <bottom style="thin">
        <color rgb="FF78ACA2"/>
      </bottom>
      <diagonal/>
    </border>
    <border>
      <left style="thin">
        <color rgb="FFABD1CB"/>
      </left>
      <right style="thick">
        <color theme="0"/>
      </right>
      <top style="thin">
        <color rgb="FF78ACA2"/>
      </top>
      <bottom style="thin">
        <color rgb="FF78ACA2"/>
      </bottom>
      <diagonal/>
    </border>
    <border>
      <left style="thick">
        <color theme="0"/>
      </left>
      <right style="thick">
        <color theme="0"/>
      </right>
      <top style="thin">
        <color rgb="FF78ACA2"/>
      </top>
      <bottom style="thin">
        <color rgb="FF78ACA2"/>
      </bottom>
      <diagonal/>
    </border>
    <border>
      <left style="thick">
        <color theme="0"/>
      </left>
      <right style="thin">
        <color rgb="FFABD1CB"/>
      </right>
      <top style="thin">
        <color rgb="FF78ACA2"/>
      </top>
      <bottom style="thin">
        <color rgb="FF78ACA2"/>
      </bottom>
      <diagonal/>
    </border>
    <border>
      <left/>
      <right style="thick">
        <color theme="0"/>
      </right>
      <top style="thin">
        <color rgb="FF78ACA2"/>
      </top>
      <bottom style="thin">
        <color rgb="FF78ACA2"/>
      </bottom>
      <diagonal/>
    </border>
    <border>
      <left style="thin">
        <color rgb="FFABD1CB"/>
      </left>
      <right style="thick">
        <color theme="0"/>
      </right>
      <top style="thin">
        <color rgb="FF78ACA2"/>
      </top>
      <bottom style="thin">
        <color rgb="FFABD1CB"/>
      </bottom>
      <diagonal/>
    </border>
    <border>
      <left style="thick">
        <color theme="0"/>
      </left>
      <right style="thick">
        <color theme="0"/>
      </right>
      <top style="thin">
        <color rgb="FF78ACA2"/>
      </top>
      <bottom style="thin">
        <color rgb="FFABD1CB"/>
      </bottom>
      <diagonal/>
    </border>
    <border>
      <left style="thick">
        <color theme="0"/>
      </left>
      <right style="thin">
        <color rgb="FFABD1CB"/>
      </right>
      <top style="thin">
        <color rgb="FF78ACA2"/>
      </top>
      <bottom style="thin">
        <color rgb="FFABD1CB"/>
      </bottom>
      <diagonal/>
    </border>
    <border>
      <left/>
      <right style="thick">
        <color theme="0"/>
      </right>
      <top style="thin">
        <color rgb="FF78ACA2"/>
      </top>
      <bottom/>
      <diagonal/>
    </border>
  </borders>
  <cellStyleXfs count="2">
    <xf numFmtId="0" fontId="0" fillId="0" borderId="0"/>
    <xf numFmtId="0" fontId="10" fillId="0" borderId="0"/>
  </cellStyleXfs>
  <cellXfs count="111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5" fillId="0" borderId="6" xfId="0" applyNumberFormat="1" applyFont="1" applyBorder="1" applyAlignment="1">
      <alignment vertical="top"/>
    </xf>
    <xf numFmtId="164" fontId="6" fillId="0" borderId="6" xfId="0" applyNumberFormat="1" applyFont="1" applyBorder="1" applyAlignment="1">
      <alignment vertical="top"/>
    </xf>
    <xf numFmtId="164" fontId="7" fillId="0" borderId="9" xfId="0" applyNumberFormat="1" applyFont="1" applyBorder="1" applyAlignment="1">
      <alignment vertical="top"/>
    </xf>
    <xf numFmtId="164" fontId="5" fillId="0" borderId="2" xfId="0" applyNumberFormat="1" applyFont="1" applyBorder="1" applyAlignment="1">
      <alignment vertical="top"/>
    </xf>
    <xf numFmtId="0" fontId="13" fillId="0" borderId="14" xfId="0" applyFont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4" fillId="5" borderId="19" xfId="1" applyFont="1" applyFill="1" applyBorder="1" applyAlignment="1">
      <alignment horizontal="center" vertical="center"/>
    </xf>
    <xf numFmtId="0" fontId="14" fillId="5" borderId="20" xfId="1" applyFont="1" applyFill="1" applyBorder="1" applyAlignment="1">
      <alignment horizontal="center" vertical="center"/>
    </xf>
    <xf numFmtId="0" fontId="14" fillId="5" borderId="20" xfId="1" applyFont="1" applyFill="1" applyBorder="1" applyAlignment="1" applyProtection="1">
      <alignment horizontal="center" vertical="center"/>
      <protection locked="0"/>
    </xf>
    <xf numFmtId="0" fontId="14" fillId="5" borderId="21" xfId="1" applyFont="1" applyFill="1" applyBorder="1" applyAlignment="1" applyProtection="1">
      <alignment horizontal="center" vertical="center"/>
      <protection locked="0"/>
    </xf>
    <xf numFmtId="0" fontId="14" fillId="5" borderId="22" xfId="1" applyFont="1" applyFill="1" applyBorder="1" applyAlignment="1" applyProtection="1">
      <alignment horizontal="center" vertical="center"/>
      <protection locked="0"/>
    </xf>
    <xf numFmtId="0" fontId="15" fillId="0" borderId="0" xfId="1" applyFont="1"/>
    <xf numFmtId="0" fontId="16" fillId="5" borderId="0" xfId="1" applyFont="1" applyFill="1" applyAlignment="1">
      <alignment horizontal="center" vertical="center"/>
    </xf>
    <xf numFmtId="0" fontId="15" fillId="0" borderId="0" xfId="1" applyFont="1" applyAlignment="1">
      <alignment horizontal="center" vertical="center"/>
    </xf>
    <xf numFmtId="14" fontId="15" fillId="0" borderId="0" xfId="1" applyNumberFormat="1" applyFont="1" applyAlignment="1">
      <alignment horizontal="center" vertical="center"/>
    </xf>
    <xf numFmtId="14" fontId="17" fillId="0" borderId="23" xfId="1" quotePrefix="1" applyNumberFormat="1" applyFont="1" applyBorder="1" applyAlignment="1">
      <alignment horizontal="center" vertical="center"/>
    </xf>
    <xf numFmtId="14" fontId="17" fillId="0" borderId="24" xfId="1" applyNumberFormat="1" applyFont="1" applyBorder="1" applyAlignment="1">
      <alignment horizontal="center" vertical="center"/>
    </xf>
    <xf numFmtId="167" fontId="17" fillId="0" borderId="24" xfId="1" applyNumberFormat="1" applyFont="1" applyBorder="1" applyAlignment="1">
      <alignment horizontal="left" vertical="center"/>
    </xf>
    <xf numFmtId="0" fontId="18" fillId="0" borderId="24" xfId="1" applyFont="1" applyBorder="1" applyAlignment="1" applyProtection="1">
      <alignment horizontal="center" vertical="center"/>
      <protection locked="0"/>
    </xf>
    <xf numFmtId="49" fontId="17" fillId="0" borderId="24" xfId="1" applyNumberFormat="1" applyFont="1" applyBorder="1" applyAlignment="1" applyProtection="1">
      <alignment vertical="center"/>
      <protection locked="0"/>
    </xf>
    <xf numFmtId="49" fontId="17" fillId="0" borderId="25" xfId="1" applyNumberFormat="1" applyFont="1" applyBorder="1" applyAlignment="1" applyProtection="1">
      <alignment vertical="center"/>
      <protection locked="0"/>
    </xf>
    <xf numFmtId="0" fontId="17" fillId="0" borderId="26" xfId="1" applyFont="1" applyBorder="1" applyAlignment="1">
      <alignment horizontal="center" vertical="center"/>
    </xf>
    <xf numFmtId="0" fontId="17" fillId="0" borderId="0" xfId="1" applyFont="1"/>
    <xf numFmtId="14" fontId="17" fillId="0" borderId="27" xfId="1" quotePrefix="1" applyNumberFormat="1" applyFont="1" applyBorder="1" applyAlignment="1">
      <alignment horizontal="center" vertical="center"/>
    </xf>
    <xf numFmtId="14" fontId="17" fillId="0" borderId="28" xfId="1" applyNumberFormat="1" applyFont="1" applyBorder="1" applyAlignment="1">
      <alignment horizontal="center" vertical="center"/>
    </xf>
    <xf numFmtId="167" fontId="17" fillId="0" borderId="28" xfId="1" applyNumberFormat="1" applyFont="1" applyBorder="1" applyAlignment="1">
      <alignment horizontal="left" vertical="center"/>
    </xf>
    <xf numFmtId="0" fontId="18" fillId="0" borderId="28" xfId="1" applyFont="1" applyBorder="1" applyAlignment="1" applyProtection="1">
      <alignment horizontal="center" vertical="center"/>
      <protection locked="0"/>
    </xf>
    <xf numFmtId="49" fontId="17" fillId="0" borderId="28" xfId="1" applyNumberFormat="1" applyFont="1" applyBorder="1" applyAlignment="1" applyProtection="1">
      <alignment vertical="center"/>
      <protection locked="0"/>
    </xf>
    <xf numFmtId="49" fontId="17" fillId="0" borderId="29" xfId="1" applyNumberFormat="1" applyFont="1" applyBorder="1" applyAlignment="1" applyProtection="1">
      <alignment vertical="center"/>
      <protection locked="0"/>
    </xf>
    <xf numFmtId="0" fontId="17" fillId="0" borderId="30" xfId="1" applyFont="1" applyBorder="1" applyAlignment="1">
      <alignment horizontal="center" vertical="center"/>
    </xf>
    <xf numFmtId="0" fontId="17" fillId="0" borderId="28" xfId="1" applyFont="1" applyBorder="1" applyAlignment="1" applyProtection="1">
      <alignment vertical="center"/>
      <protection locked="0"/>
    </xf>
    <xf numFmtId="0" fontId="17" fillId="0" borderId="29" xfId="1" applyFont="1" applyBorder="1" applyAlignment="1" applyProtection="1">
      <alignment vertical="center"/>
      <protection locked="0"/>
    </xf>
    <xf numFmtId="14" fontId="17" fillId="0" borderId="27" xfId="1" applyNumberFormat="1" applyFont="1" applyBorder="1" applyAlignment="1" applyProtection="1">
      <alignment horizontal="center" vertical="center"/>
      <protection locked="0"/>
    </xf>
    <xf numFmtId="14" fontId="17" fillId="0" borderId="28" xfId="1" applyNumberFormat="1" applyFont="1" applyBorder="1" applyAlignment="1" applyProtection="1">
      <alignment horizontal="center" vertical="center"/>
      <protection locked="0"/>
    </xf>
    <xf numFmtId="167" fontId="17" fillId="0" borderId="28" xfId="1" applyNumberFormat="1" applyFont="1" applyBorder="1" applyAlignment="1" applyProtection="1">
      <alignment horizontal="left" vertical="center"/>
      <protection locked="0"/>
    </xf>
    <xf numFmtId="14" fontId="17" fillId="0" borderId="31" xfId="1" applyNumberFormat="1" applyFont="1" applyBorder="1" applyAlignment="1" applyProtection="1">
      <alignment horizontal="center" vertical="center"/>
      <protection locked="0"/>
    </xf>
    <xf numFmtId="14" fontId="17" fillId="0" borderId="32" xfId="1" applyNumberFormat="1" applyFont="1" applyBorder="1" applyAlignment="1" applyProtection="1">
      <alignment horizontal="center" vertical="center"/>
      <protection locked="0"/>
    </xf>
    <xf numFmtId="167" fontId="17" fillId="0" borderId="32" xfId="1" applyNumberFormat="1" applyFont="1" applyBorder="1" applyAlignment="1" applyProtection="1">
      <alignment horizontal="left" vertical="center"/>
      <protection locked="0"/>
    </xf>
    <xf numFmtId="0" fontId="18" fillId="0" borderId="32" xfId="1" applyFont="1" applyBorder="1" applyAlignment="1" applyProtection="1">
      <alignment horizontal="center" vertical="center"/>
      <protection locked="0"/>
    </xf>
    <xf numFmtId="0" fontId="17" fillId="0" borderId="32" xfId="1" applyFont="1" applyBorder="1" applyAlignment="1" applyProtection="1">
      <alignment vertical="center"/>
      <protection locked="0"/>
    </xf>
    <xf numFmtId="0" fontId="17" fillId="0" borderId="33" xfId="1" applyFont="1" applyBorder="1" applyAlignment="1" applyProtection="1">
      <alignment vertical="center"/>
      <protection locked="0"/>
    </xf>
    <xf numFmtId="0" fontId="17" fillId="0" borderId="34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17" fillId="0" borderId="0" xfId="1" applyFont="1" applyAlignment="1" applyProtection="1">
      <alignment horizontal="center" vertical="center"/>
      <protection locked="0"/>
    </xf>
    <xf numFmtId="0" fontId="17" fillId="0" borderId="0" xfId="1" applyFont="1" applyProtection="1">
      <protection locked="0"/>
    </xf>
    <xf numFmtId="164" fontId="5" fillId="0" borderId="3" xfId="0" applyNumberFormat="1" applyFont="1" applyBorder="1" applyAlignment="1" applyProtection="1">
      <alignment horizontal="right" vertical="top"/>
      <protection locked="0"/>
    </xf>
    <xf numFmtId="164" fontId="5" fillId="0" borderId="4" xfId="0" applyNumberFormat="1" applyFont="1" applyBorder="1" applyAlignment="1" applyProtection="1">
      <alignment horizontal="right" vertical="top"/>
      <protection locked="0"/>
    </xf>
    <xf numFmtId="164" fontId="6" fillId="0" borderId="4" xfId="0" applyNumberFormat="1" applyFont="1" applyBorder="1" applyAlignment="1" applyProtection="1">
      <alignment horizontal="right" vertical="top"/>
      <protection locked="0"/>
    </xf>
    <xf numFmtId="164" fontId="7" fillId="0" borderId="7" xfId="0" applyNumberFormat="1" applyFont="1" applyBorder="1" applyAlignment="1" applyProtection="1">
      <alignment horizontal="right" vertical="top"/>
      <protection locked="0"/>
    </xf>
    <xf numFmtId="164" fontId="5" fillId="0" borderId="2" xfId="0" applyNumberFormat="1" applyFont="1" applyBorder="1" applyAlignment="1" applyProtection="1">
      <alignment vertical="top"/>
      <protection locked="0"/>
    </xf>
    <xf numFmtId="164" fontId="5" fillId="0" borderId="6" xfId="0" applyNumberFormat="1" applyFont="1" applyBorder="1" applyAlignment="1" applyProtection="1">
      <alignment vertical="top"/>
      <protection locked="0"/>
    </xf>
    <xf numFmtId="164" fontId="6" fillId="0" borderId="6" xfId="0" applyNumberFormat="1" applyFont="1" applyBorder="1" applyAlignment="1" applyProtection="1">
      <alignment vertical="top"/>
      <protection locked="0"/>
    </xf>
    <xf numFmtId="164" fontId="7" fillId="0" borderId="9" xfId="0" applyNumberFormat="1" applyFont="1" applyBorder="1" applyAlignment="1" applyProtection="1">
      <alignment vertical="top"/>
      <protection locked="0"/>
    </xf>
    <xf numFmtId="164" fontId="5" fillId="0" borderId="2" xfId="0" applyNumberFormat="1" applyFont="1" applyBorder="1" applyAlignment="1" applyProtection="1">
      <alignment horizontal="right" vertical="top"/>
      <protection locked="0"/>
    </xf>
    <xf numFmtId="164" fontId="5" fillId="0" borderId="6" xfId="0" applyNumberFormat="1" applyFont="1" applyBorder="1" applyAlignment="1" applyProtection="1">
      <alignment horizontal="right" vertical="top"/>
      <protection locked="0"/>
    </xf>
    <xf numFmtId="164" fontId="6" fillId="0" borderId="6" xfId="0" applyNumberFormat="1" applyFont="1" applyBorder="1" applyAlignment="1" applyProtection="1">
      <alignment horizontal="right" vertical="top"/>
      <protection locked="0"/>
    </xf>
    <xf numFmtId="164" fontId="7" fillId="0" borderId="9" xfId="0" applyNumberFormat="1" applyFont="1" applyBorder="1" applyAlignment="1" applyProtection="1">
      <alignment horizontal="right" vertical="top"/>
      <protection locked="0"/>
    </xf>
    <xf numFmtId="166" fontId="23" fillId="0" borderId="0" xfId="0" applyNumberFormat="1" applyFont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164" fontId="10" fillId="0" borderId="3" xfId="0" applyNumberFormat="1" applyFont="1" applyBorder="1" applyAlignment="1" applyProtection="1">
      <alignment vertical="top"/>
      <protection locked="0"/>
    </xf>
    <xf numFmtId="164" fontId="10" fillId="0" borderId="12" xfId="0" applyNumberFormat="1" applyFont="1" applyBorder="1" applyAlignment="1" applyProtection="1">
      <alignment vertical="top"/>
      <protection locked="0"/>
    </xf>
    <xf numFmtId="164" fontId="1" fillId="0" borderId="4" xfId="0" applyNumberFormat="1" applyFont="1" applyBorder="1" applyAlignment="1" applyProtection="1">
      <alignment vertical="top"/>
      <protection locked="0"/>
    </xf>
    <xf numFmtId="164" fontId="10" fillId="0" borderId="4" xfId="0" applyNumberFormat="1" applyFont="1" applyBorder="1" applyAlignment="1" applyProtection="1">
      <alignment vertical="top"/>
      <protection locked="0"/>
    </xf>
    <xf numFmtId="164" fontId="10" fillId="0" borderId="5" xfId="0" applyNumberFormat="1" applyFont="1" applyBorder="1" applyAlignment="1" applyProtection="1">
      <alignment vertical="top"/>
      <protection locked="0"/>
    </xf>
    <xf numFmtId="164" fontId="11" fillId="0" borderId="4" xfId="0" applyNumberFormat="1" applyFont="1" applyBorder="1" applyAlignment="1" applyProtection="1">
      <alignment vertical="top"/>
      <protection locked="0"/>
    </xf>
    <xf numFmtId="164" fontId="11" fillId="0" borderId="5" xfId="0" applyNumberFormat="1" applyFont="1" applyBorder="1" applyAlignment="1" applyProtection="1">
      <alignment vertical="top"/>
      <protection locked="0"/>
    </xf>
    <xf numFmtId="0" fontId="9" fillId="0" borderId="0" xfId="0" applyFont="1" applyAlignment="1">
      <alignment horizontal="left" vertical="center"/>
    </xf>
    <xf numFmtId="165" fontId="4" fillId="0" borderId="0" xfId="0" applyNumberFormat="1" applyFont="1" applyAlignment="1">
      <alignment horizontal="left" vertical="center" indent="20"/>
    </xf>
    <xf numFmtId="164" fontId="12" fillId="0" borderId="7" xfId="0" applyNumberFormat="1" applyFont="1" applyBorder="1" applyAlignment="1" applyProtection="1">
      <alignment vertical="top"/>
      <protection locked="0"/>
    </xf>
    <xf numFmtId="164" fontId="12" fillId="0" borderId="8" xfId="0" applyNumberFormat="1" applyFont="1" applyBorder="1" applyAlignment="1" applyProtection="1">
      <alignment vertical="top"/>
      <protection locked="0"/>
    </xf>
    <xf numFmtId="0" fontId="8" fillId="3" borderId="17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164" fontId="10" fillId="0" borderId="3" xfId="0" applyNumberFormat="1" applyFont="1" applyBorder="1" applyAlignment="1" applyProtection="1">
      <alignment horizontal="center" vertical="top"/>
      <protection locked="0"/>
    </xf>
    <xf numFmtId="164" fontId="10" fillId="0" borderId="12" xfId="0" applyNumberFormat="1" applyFont="1" applyBorder="1" applyAlignment="1" applyProtection="1">
      <alignment horizontal="center" vertical="top"/>
      <protection locked="0"/>
    </xf>
    <xf numFmtId="164" fontId="10" fillId="0" borderId="4" xfId="0" applyNumberFormat="1" applyFont="1" applyBorder="1" applyAlignment="1" applyProtection="1">
      <alignment horizontal="center" vertical="top"/>
      <protection locked="0"/>
    </xf>
    <xf numFmtId="164" fontId="10" fillId="0" borderId="5" xfId="0" applyNumberFormat="1" applyFont="1" applyBorder="1" applyAlignment="1" applyProtection="1">
      <alignment horizontal="center" vertical="top"/>
      <protection locked="0"/>
    </xf>
    <xf numFmtId="164" fontId="11" fillId="0" borderId="4" xfId="0" applyNumberFormat="1" applyFont="1" applyBorder="1" applyAlignment="1" applyProtection="1">
      <alignment horizontal="center" vertical="top"/>
      <protection locked="0"/>
    </xf>
    <xf numFmtId="164" fontId="11" fillId="0" borderId="5" xfId="0" applyNumberFormat="1" applyFont="1" applyBorder="1" applyAlignment="1" applyProtection="1">
      <alignment horizontal="center" vertical="top"/>
      <protection locked="0"/>
    </xf>
    <xf numFmtId="164" fontId="12" fillId="0" borderId="7" xfId="0" applyNumberFormat="1" applyFont="1" applyBorder="1" applyAlignment="1" applyProtection="1">
      <alignment horizontal="center" vertical="top"/>
      <protection locked="0"/>
    </xf>
    <xf numFmtId="164" fontId="12" fillId="0" borderId="8" xfId="0" applyNumberFormat="1" applyFont="1" applyBorder="1" applyAlignment="1" applyProtection="1">
      <alignment horizontal="center" vertical="top"/>
      <protection locked="0"/>
    </xf>
    <xf numFmtId="164" fontId="11" fillId="0" borderId="10" xfId="0" applyNumberFormat="1" applyFont="1" applyBorder="1" applyAlignment="1" applyProtection="1">
      <alignment horizontal="center" vertical="top"/>
      <protection locked="0"/>
    </xf>
    <xf numFmtId="164" fontId="12" fillId="0" borderId="11" xfId="0" applyNumberFormat="1" applyFont="1" applyBorder="1" applyAlignment="1" applyProtection="1">
      <alignment horizontal="center" vertical="top"/>
      <protection locked="0"/>
    </xf>
    <xf numFmtId="0" fontId="8" fillId="2" borderId="16" xfId="0" applyFont="1" applyFill="1" applyBorder="1" applyAlignment="1">
      <alignment horizontal="center" vertical="center"/>
    </xf>
    <xf numFmtId="164" fontId="10" fillId="0" borderId="13" xfId="0" applyNumberFormat="1" applyFont="1" applyBorder="1" applyAlignment="1" applyProtection="1">
      <alignment horizontal="center" vertical="top"/>
      <protection locked="0"/>
    </xf>
    <xf numFmtId="164" fontId="10" fillId="0" borderId="10" xfId="0" applyNumberFormat="1" applyFont="1" applyBorder="1" applyAlignment="1" applyProtection="1">
      <alignment horizontal="center" vertical="top"/>
      <protection locked="0"/>
    </xf>
    <xf numFmtId="165" fontId="4" fillId="0" borderId="0" xfId="0" applyNumberFormat="1" applyFont="1" applyAlignment="1">
      <alignment horizontal="left" vertical="center" indent="27"/>
    </xf>
    <xf numFmtId="166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left" vertical="center" indent="22"/>
    </xf>
    <xf numFmtId="165" fontId="4" fillId="0" borderId="0" xfId="0" applyNumberFormat="1" applyFont="1" applyAlignment="1">
      <alignment horizontal="left" vertical="center" indent="24"/>
    </xf>
    <xf numFmtId="0" fontId="15" fillId="6" borderId="0" xfId="1" applyFont="1" applyFill="1" applyAlignment="1">
      <alignment horizontal="left" vertical="center" wrapText="1" indent="1"/>
    </xf>
    <xf numFmtId="0" fontId="15" fillId="7" borderId="0" xfId="1" applyFont="1" applyFill="1" applyAlignment="1">
      <alignment horizontal="left" vertical="center" wrapText="1" indent="1"/>
    </xf>
    <xf numFmtId="0" fontId="8" fillId="3" borderId="16" xfId="0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 applyProtection="1">
      <alignment horizontal="right" vertical="top"/>
      <protection locked="0"/>
    </xf>
    <xf numFmtId="164" fontId="5" fillId="0" borderId="4" xfId="0" applyNumberFormat="1" applyFont="1" applyFill="1" applyBorder="1" applyAlignment="1" applyProtection="1">
      <alignment horizontal="right" vertical="top"/>
      <protection locked="0"/>
    </xf>
    <xf numFmtId="164" fontId="6" fillId="0" borderId="4" xfId="0" applyNumberFormat="1" applyFont="1" applyFill="1" applyBorder="1" applyAlignment="1" applyProtection="1">
      <alignment horizontal="right" vertical="top"/>
      <protection locked="0"/>
    </xf>
    <xf numFmtId="164" fontId="7" fillId="0" borderId="7" xfId="0" applyNumberFormat="1" applyFont="1" applyFill="1" applyBorder="1" applyAlignment="1" applyProtection="1">
      <alignment horizontal="right" vertical="top"/>
      <protection locked="0"/>
    </xf>
    <xf numFmtId="164" fontId="10" fillId="0" borderId="3" xfId="0" applyNumberFormat="1" applyFont="1" applyFill="1" applyBorder="1" applyAlignment="1" applyProtection="1">
      <alignment horizontal="center" vertical="top"/>
      <protection locked="0"/>
    </xf>
    <xf numFmtId="164" fontId="10" fillId="0" borderId="4" xfId="0" applyNumberFormat="1" applyFont="1" applyFill="1" applyBorder="1" applyAlignment="1" applyProtection="1">
      <alignment horizontal="center" vertical="top"/>
      <protection locked="0"/>
    </xf>
    <xf numFmtId="164" fontId="11" fillId="0" borderId="4" xfId="0" applyNumberFormat="1" applyFont="1" applyFill="1" applyBorder="1" applyAlignment="1" applyProtection="1">
      <alignment horizontal="center" vertical="top"/>
      <protection locked="0"/>
    </xf>
    <xf numFmtId="164" fontId="12" fillId="0" borderId="7" xfId="0" applyNumberFormat="1" applyFont="1" applyFill="1" applyBorder="1" applyAlignment="1" applyProtection="1">
      <alignment horizontal="center" vertical="top"/>
      <protection locked="0"/>
    </xf>
    <xf numFmtId="164" fontId="10" fillId="0" borderId="13" xfId="0" applyNumberFormat="1" applyFont="1" applyFill="1" applyBorder="1" applyAlignment="1" applyProtection="1">
      <alignment horizontal="center" vertical="top"/>
      <protection locked="0"/>
    </xf>
    <xf numFmtId="164" fontId="10" fillId="0" borderId="10" xfId="0" applyNumberFormat="1" applyFont="1" applyFill="1" applyBorder="1" applyAlignment="1" applyProtection="1">
      <alignment horizontal="center" vertical="top"/>
      <protection locked="0"/>
    </xf>
    <xf numFmtId="164" fontId="11" fillId="0" borderId="10" xfId="0" applyNumberFormat="1" applyFont="1" applyFill="1" applyBorder="1" applyAlignment="1" applyProtection="1">
      <alignment horizontal="center" vertical="top"/>
      <protection locked="0"/>
    </xf>
    <xf numFmtId="164" fontId="12" fillId="0" borderId="11" xfId="0" applyNumberFormat="1" applyFont="1" applyFill="1" applyBorder="1" applyAlignment="1" applyProtection="1">
      <alignment horizontal="center" vertical="top"/>
      <protection locked="0"/>
    </xf>
  </cellXfs>
  <cellStyles count="2">
    <cellStyle name="Standard" xfId="0" builtinId="0"/>
    <cellStyle name="Standard 2" xfId="1" xr:uid="{4BEC09B0-637F-456D-AA27-EEA14C8CCC38}"/>
  </cellStyles>
  <dxfs count="82">
    <dxf>
      <font>
        <b/>
        <i val="0"/>
        <color rgb="FFC00000"/>
      </font>
      <fill>
        <patternFill>
          <bgColor rgb="FFFFE5E5"/>
        </patternFill>
      </fill>
    </dxf>
    <dxf>
      <font>
        <b/>
        <i val="0"/>
        <color rgb="FFC00000"/>
      </font>
      <fill>
        <patternFill>
          <bgColor rgb="FFFFE5E5"/>
        </patternFill>
      </fill>
    </dxf>
    <dxf>
      <font>
        <color theme="0" tint="-0.24994659260841701"/>
      </font>
    </dxf>
    <dxf>
      <font>
        <b val="0"/>
        <i val="0"/>
      </font>
    </dxf>
    <dxf>
      <font>
        <b/>
        <i val="0"/>
        <color rgb="FFC00000"/>
      </font>
      <fill>
        <patternFill>
          <bgColor rgb="FFFFE5E5"/>
        </patternFill>
      </fill>
    </dxf>
    <dxf>
      <font>
        <b/>
        <i val="0"/>
        <color rgb="FFC00000"/>
      </font>
      <fill>
        <patternFill>
          <bgColor rgb="FFFFE5E5"/>
        </patternFill>
      </fill>
    </dxf>
    <dxf>
      <font>
        <color theme="0" tint="-0.24994659260841701"/>
      </font>
    </dxf>
    <dxf>
      <font>
        <b val="0"/>
        <i val="0"/>
      </font>
    </dxf>
    <dxf>
      <font>
        <b/>
        <i val="0"/>
      </font>
      <fill>
        <patternFill>
          <bgColor rgb="FFFFF9E7"/>
        </patternFill>
      </fill>
    </dxf>
    <dxf>
      <font>
        <b/>
        <i val="0"/>
      </font>
      <fill>
        <patternFill>
          <bgColor rgb="FFFBE7E5"/>
        </patternFill>
      </fill>
    </dxf>
    <dxf>
      <font>
        <b/>
        <i val="0"/>
        <color rgb="FFC00000"/>
      </font>
      <fill>
        <patternFill>
          <bgColor rgb="FFFFE5E5"/>
        </patternFill>
      </fill>
    </dxf>
    <dxf>
      <font>
        <color theme="0" tint="-0.24994659260841701"/>
      </font>
    </dxf>
    <dxf>
      <font>
        <b val="0"/>
        <i val="0"/>
      </font>
    </dxf>
    <dxf>
      <font>
        <b/>
        <i val="0"/>
        <color rgb="FFC00000"/>
      </font>
      <fill>
        <patternFill>
          <bgColor rgb="FFFFE5E5"/>
        </patternFill>
      </fill>
    </dxf>
    <dxf>
      <font>
        <b/>
        <i val="0"/>
        <color rgb="FFC00000"/>
      </font>
      <fill>
        <patternFill>
          <bgColor rgb="FFFFE5E5"/>
        </patternFill>
      </fill>
    </dxf>
    <dxf>
      <font>
        <color theme="0" tint="-0.24994659260841701"/>
      </font>
    </dxf>
    <dxf>
      <font>
        <b val="0"/>
        <i val="0"/>
      </font>
    </dxf>
    <dxf>
      <font>
        <b/>
        <i val="0"/>
        <color rgb="FFC00000"/>
      </font>
      <fill>
        <patternFill>
          <bgColor rgb="FFFFE5E5"/>
        </patternFill>
      </fill>
    </dxf>
    <dxf>
      <font>
        <b/>
        <i val="0"/>
        <color rgb="FFC00000"/>
      </font>
      <fill>
        <patternFill>
          <bgColor rgb="FFFFE5E5"/>
        </patternFill>
      </fill>
    </dxf>
    <dxf>
      <font>
        <color theme="0" tint="-0.24994659260841701"/>
      </font>
    </dxf>
    <dxf>
      <font>
        <b val="0"/>
        <i val="0"/>
      </font>
    </dxf>
    <dxf>
      <font>
        <b/>
        <i val="0"/>
        <color rgb="FFC00000"/>
      </font>
      <fill>
        <patternFill>
          <bgColor rgb="FFFFE5E5"/>
        </patternFill>
      </fill>
    </dxf>
    <dxf>
      <font>
        <b/>
        <i val="0"/>
        <color rgb="FFC00000"/>
      </font>
      <fill>
        <patternFill>
          <bgColor rgb="FFFFE5E5"/>
        </patternFill>
      </fill>
    </dxf>
    <dxf>
      <font>
        <color theme="0" tint="-0.24994659260841701"/>
      </font>
    </dxf>
    <dxf>
      <font>
        <b val="0"/>
        <i val="0"/>
      </font>
    </dxf>
    <dxf>
      <font>
        <b/>
        <i val="0"/>
        <color rgb="FFC00000"/>
      </font>
      <fill>
        <patternFill>
          <bgColor rgb="FFFFE5E5"/>
        </patternFill>
      </fill>
    </dxf>
    <dxf>
      <font>
        <color theme="0" tint="-0.24994659260841701"/>
      </font>
    </dxf>
    <dxf>
      <font>
        <b val="0"/>
        <i val="0"/>
      </font>
    </dxf>
    <dxf>
      <font>
        <b/>
        <i val="0"/>
        <color rgb="FFC00000"/>
      </font>
      <fill>
        <patternFill>
          <bgColor rgb="FFFFE5E5"/>
        </patternFill>
      </fill>
    </dxf>
    <dxf>
      <font>
        <b/>
        <i val="0"/>
        <color rgb="FFC00000"/>
      </font>
      <fill>
        <patternFill>
          <bgColor rgb="FFFFE5E5"/>
        </patternFill>
      </fill>
    </dxf>
    <dxf>
      <font>
        <color theme="0" tint="-0.24994659260841701"/>
      </font>
    </dxf>
    <dxf>
      <font>
        <b val="0"/>
        <i val="0"/>
      </font>
    </dxf>
    <dxf>
      <font>
        <b/>
        <i val="0"/>
        <color rgb="FFC00000"/>
      </font>
      <fill>
        <patternFill>
          <bgColor rgb="FFFFE5E5"/>
        </patternFill>
      </fill>
    </dxf>
    <dxf>
      <font>
        <b/>
        <i val="0"/>
        <color rgb="FFC00000"/>
      </font>
      <fill>
        <patternFill>
          <bgColor rgb="FFFFE5E5"/>
        </patternFill>
      </fill>
    </dxf>
    <dxf>
      <font>
        <color theme="0" tint="-0.24994659260841701"/>
      </font>
    </dxf>
    <dxf>
      <font>
        <b val="0"/>
        <i val="0"/>
      </font>
    </dxf>
    <dxf>
      <font>
        <b/>
        <i val="0"/>
        <color rgb="FFC00000"/>
      </font>
      <fill>
        <patternFill>
          <bgColor rgb="FFFFE5E5"/>
        </patternFill>
      </fill>
    </dxf>
    <dxf>
      <font>
        <b/>
        <i val="0"/>
        <color rgb="FFC00000"/>
      </font>
      <fill>
        <patternFill>
          <bgColor rgb="FFFFE5E5"/>
        </patternFill>
      </fill>
    </dxf>
    <dxf>
      <font>
        <color theme="0" tint="-0.24994659260841701"/>
      </font>
    </dxf>
    <dxf>
      <font>
        <b val="0"/>
        <i val="0"/>
      </font>
    </dxf>
    <dxf>
      <font>
        <b/>
        <i val="0"/>
        <color rgb="FFC00000"/>
      </font>
      <fill>
        <patternFill>
          <bgColor rgb="FFFFE5E5"/>
        </patternFill>
      </fill>
    </dxf>
    <dxf>
      <font>
        <color theme="0" tint="-0.24994659260841701"/>
      </font>
    </dxf>
    <dxf>
      <font>
        <b val="0"/>
        <i val="0"/>
      </font>
    </dxf>
    <dxf>
      <font>
        <b/>
        <i val="0"/>
        <color rgb="FFC00000"/>
      </font>
      <fill>
        <patternFill>
          <bgColor rgb="FFFFE5E5"/>
        </patternFill>
      </fill>
    </dxf>
    <dxf>
      <font>
        <b/>
        <i val="0"/>
        <color rgb="FFC00000"/>
      </font>
      <fill>
        <patternFill>
          <bgColor rgb="FFFFE5E5"/>
        </patternFill>
      </fill>
    </dxf>
    <dxf>
      <font>
        <color theme="0" tint="-0.24994659260841701"/>
      </font>
    </dxf>
    <dxf>
      <font>
        <b val="0"/>
        <i val="0"/>
      </font>
    </dxf>
    <dxf>
      <font>
        <b/>
        <i val="0"/>
        <color rgb="FFC00000"/>
      </font>
      <fill>
        <patternFill>
          <bgColor rgb="FFFFE5E5"/>
        </patternFill>
      </fill>
    </dxf>
    <dxf>
      <font>
        <b/>
        <i val="0"/>
        <color rgb="FFC00000"/>
      </font>
      <fill>
        <patternFill>
          <bgColor rgb="FFFFE5E5"/>
        </patternFill>
      </fill>
    </dxf>
    <dxf>
      <font>
        <color theme="0" tint="-0.24994659260841701"/>
      </font>
    </dxf>
    <dxf>
      <font>
        <b val="0"/>
        <i val="0"/>
      </font>
    </dxf>
    <dxf>
      <font>
        <b/>
        <i val="0"/>
        <color rgb="FFC00000"/>
      </font>
      <fill>
        <patternFill>
          <bgColor rgb="FFFFE5E5"/>
        </patternFill>
      </fill>
    </dxf>
    <dxf>
      <font>
        <b/>
        <i val="0"/>
        <color rgb="FFC00000"/>
      </font>
      <fill>
        <patternFill>
          <bgColor rgb="FFFFE5E5"/>
        </patternFill>
      </fill>
    </dxf>
    <dxf>
      <font>
        <color theme="0" tint="-0.24994659260841701"/>
      </font>
    </dxf>
    <dxf>
      <font>
        <b val="0"/>
        <i val="0"/>
      </font>
    </dxf>
    <dxf>
      <font>
        <b/>
        <i val="0"/>
        <color rgb="FFC00000"/>
      </font>
      <fill>
        <patternFill>
          <bgColor rgb="FFFFE5E5"/>
        </patternFill>
      </fill>
    </dxf>
    <dxf>
      <font>
        <color theme="0" tint="-0.24994659260841701"/>
      </font>
    </dxf>
    <dxf>
      <font>
        <b val="0"/>
        <i val="0"/>
      </font>
    </dxf>
    <dxf>
      <font>
        <b/>
        <i val="0"/>
        <color rgb="FFC00000"/>
      </font>
      <fill>
        <patternFill>
          <bgColor rgb="FFFFE5E5"/>
        </patternFill>
      </fill>
    </dxf>
    <dxf>
      <font>
        <b/>
        <i val="0"/>
        <color rgb="FFC00000"/>
      </font>
      <fill>
        <patternFill>
          <bgColor rgb="FFFFE5E5"/>
        </patternFill>
      </fill>
    </dxf>
    <dxf>
      <font>
        <color theme="0" tint="-0.24994659260841701"/>
      </font>
    </dxf>
    <dxf>
      <font>
        <b val="0"/>
        <i val="0"/>
      </font>
    </dxf>
    <dxf>
      <font>
        <b/>
        <i val="0"/>
        <color rgb="FFC00000"/>
      </font>
      <fill>
        <patternFill>
          <bgColor rgb="FFFFE5E5"/>
        </patternFill>
      </fill>
    </dxf>
    <dxf>
      <font>
        <b/>
        <i val="0"/>
        <color rgb="FFC00000"/>
      </font>
      <fill>
        <patternFill>
          <bgColor rgb="FFFFE5E5"/>
        </patternFill>
      </fill>
    </dxf>
    <dxf>
      <font>
        <color theme="0" tint="-0.24994659260841701"/>
      </font>
    </dxf>
    <dxf>
      <font>
        <b val="0"/>
        <i val="0"/>
      </font>
    </dxf>
    <dxf>
      <font>
        <b/>
        <i val="0"/>
        <color rgb="FFC00000"/>
      </font>
      <fill>
        <patternFill>
          <bgColor rgb="FFFFE5E5"/>
        </patternFill>
      </fill>
    </dxf>
    <dxf>
      <font>
        <b/>
        <i val="0"/>
        <color rgb="FFC00000"/>
      </font>
      <fill>
        <patternFill>
          <bgColor rgb="FFFFE5E5"/>
        </patternFill>
      </fill>
    </dxf>
    <dxf>
      <font>
        <color theme="0" tint="-0.24994659260841701"/>
      </font>
    </dxf>
    <dxf>
      <font>
        <b val="0"/>
        <i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77111117893"/>
        <name val="Century Gothic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 style="thin">
          <color rgb="FF78ACA2"/>
        </top>
        <bottom style="thin">
          <color rgb="FF78ACA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77111117893"/>
        <name val="Century Gothic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ck">
          <color theme="0"/>
        </left>
        <right style="thin">
          <color rgb="FFABD1CB"/>
        </right>
        <top style="thin">
          <color rgb="FF78ACA2"/>
        </top>
        <bottom style="thin">
          <color rgb="FF78ACA2"/>
        </bottom>
        <vertical style="thick">
          <color theme="0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77111117893"/>
        <name val="Century Gothic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 style="thin">
          <color rgb="FF78ACA2"/>
        </top>
        <bottom style="thin">
          <color rgb="FF78ACA2"/>
        </bottom>
        <vertical style="thick">
          <color theme="0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249977111117893"/>
        <name val="Century Gothic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 style="thin">
          <color rgb="FF78ACA2"/>
        </top>
        <bottom style="thin">
          <color rgb="FF78ACA2"/>
        </bottom>
        <vertical style="thick">
          <color theme="0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77111117893"/>
        <name val="Century Gothic"/>
        <family val="2"/>
        <scheme val="none"/>
      </font>
      <numFmt numFmtId="167" formatCode="ddd/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 style="thin">
          <color rgb="FF78ACA2"/>
        </top>
        <bottom style="thin">
          <color rgb="FF78ACA2"/>
        </bottom>
        <vertical style="thick">
          <color theme="0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77111117893"/>
        <name val="Century Gothic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 style="thin">
          <color rgb="FF78ACA2"/>
        </top>
        <bottom style="thin">
          <color rgb="FF78ACA2"/>
        </bottom>
        <vertical style="thick">
          <color theme="0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77111117893"/>
        <name val="Century Gothic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ABD1CB"/>
        </left>
        <right style="thick">
          <color theme="0"/>
        </right>
        <top style="thin">
          <color rgb="FF78ACA2"/>
        </top>
        <bottom style="thin">
          <color rgb="FF78ACA2"/>
        </bottom>
        <vertical style="thick">
          <color theme="0"/>
        </vertical>
      </border>
      <protection locked="1" hidden="0"/>
    </dxf>
    <dxf>
      <border>
        <top style="thin">
          <color rgb="FF78ACA2"/>
        </top>
      </border>
    </dxf>
    <dxf>
      <border diagonalUp="0" diagonalDown="0">
        <left style="thin">
          <color rgb="FF78ACA2"/>
        </left>
        <right style="thin">
          <color rgb="FF78ACA2"/>
        </right>
        <top style="thin">
          <color rgb="FF78ACA2"/>
        </top>
        <bottom style="thin">
          <color rgb="FF78ACA2"/>
        </bottom>
      </border>
    </dxf>
    <dxf>
      <font>
        <strike val="0"/>
        <outline val="0"/>
        <shadow val="0"/>
        <u val="none"/>
        <vertAlign val="baseline"/>
        <sz val="11"/>
        <name val="Century Gothic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border>
        <bottom style="thick">
          <color theme="0"/>
        </bottom>
      </border>
    </dxf>
    <dxf>
      <font>
        <b/>
        <strike val="0"/>
        <outline val="0"/>
        <shadow val="0"/>
        <u val="none"/>
        <vertAlign val="baseline"/>
        <sz val="14"/>
        <color theme="0"/>
        <name val="Century Gothic"/>
        <family val="2"/>
        <scheme val="none"/>
      </font>
      <fill>
        <patternFill patternType="solid">
          <fgColor indexed="64"/>
          <bgColor rgb="FF78ACA2"/>
        </patternFill>
      </fill>
      <border diagonalUp="0" diagonalDown="0" outline="0">
        <left style="thick">
          <color theme="0"/>
        </left>
        <right style="thick">
          <color theme="0"/>
        </right>
        <top/>
        <bottom/>
      </border>
    </dxf>
  </dxfs>
  <tableStyles count="0" defaultTableStyle="TableStyleMedium2" defaultPivotStyle="PivotStyleLight16"/>
  <colors>
    <mruColors>
      <color rgb="FFFFE5E5"/>
      <color rgb="FFFF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office-lernen.com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office-lernen.com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office-lernen.com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office-lernen.com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office-lernen.com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office-lernen.com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office-lernen.com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office-lernen.com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office-lernen.com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office-lernen.com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office-lernen.com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office-lernen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676275</xdr:colOff>
      <xdr:row>48</xdr:row>
      <xdr:rowOff>38100</xdr:rowOff>
    </xdr:from>
    <xdr:to>
      <xdr:col>7</xdr:col>
      <xdr:colOff>805510</xdr:colOff>
      <xdr:row>48</xdr:row>
      <xdr:rowOff>205001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5D8270-DA73-44CC-AE98-AF476745B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900" y="9782175"/>
          <a:ext cx="976960" cy="16690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676275</xdr:colOff>
      <xdr:row>48</xdr:row>
      <xdr:rowOff>38100</xdr:rowOff>
    </xdr:from>
    <xdr:to>
      <xdr:col>7</xdr:col>
      <xdr:colOff>805510</xdr:colOff>
      <xdr:row>48</xdr:row>
      <xdr:rowOff>205001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01C101-C751-447F-B2DF-4E5964390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900" y="9782175"/>
          <a:ext cx="976960" cy="16690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699135</xdr:colOff>
      <xdr:row>57</xdr:row>
      <xdr:rowOff>53340</xdr:rowOff>
    </xdr:from>
    <xdr:to>
      <xdr:col>7</xdr:col>
      <xdr:colOff>828370</xdr:colOff>
      <xdr:row>58</xdr:row>
      <xdr:rowOff>37361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4BEFB6-CFB5-4EFC-BE9C-07BC8428E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1155" y="11201400"/>
          <a:ext cx="997915" cy="16690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666750</xdr:colOff>
      <xdr:row>51</xdr:row>
      <xdr:rowOff>38100</xdr:rowOff>
    </xdr:from>
    <xdr:to>
      <xdr:col>7</xdr:col>
      <xdr:colOff>795985</xdr:colOff>
      <xdr:row>52</xdr:row>
      <xdr:rowOff>14501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7F9031-8FA5-495E-BA8C-CBEB46E23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900" y="10401300"/>
          <a:ext cx="976960" cy="1669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676275</xdr:colOff>
      <xdr:row>48</xdr:row>
      <xdr:rowOff>38100</xdr:rowOff>
    </xdr:from>
    <xdr:to>
      <xdr:col>7</xdr:col>
      <xdr:colOff>805510</xdr:colOff>
      <xdr:row>48</xdr:row>
      <xdr:rowOff>205001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1B36EE-944A-47AC-B17F-1FAC54804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900" y="9782175"/>
          <a:ext cx="976960" cy="1669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706755</xdr:colOff>
      <xdr:row>57</xdr:row>
      <xdr:rowOff>30480</xdr:rowOff>
    </xdr:from>
    <xdr:to>
      <xdr:col>7</xdr:col>
      <xdr:colOff>835990</xdr:colOff>
      <xdr:row>58</xdr:row>
      <xdr:rowOff>14501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AD2347-1DD0-43CE-8A62-D344CE84F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5" y="11109960"/>
          <a:ext cx="997915" cy="1669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676275</xdr:colOff>
      <xdr:row>48</xdr:row>
      <xdr:rowOff>38100</xdr:rowOff>
    </xdr:from>
    <xdr:to>
      <xdr:col>7</xdr:col>
      <xdr:colOff>805510</xdr:colOff>
      <xdr:row>48</xdr:row>
      <xdr:rowOff>205001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CC1F2D-B926-451C-A244-E6D0CEA33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900" y="9782175"/>
          <a:ext cx="976960" cy="1669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676275</xdr:colOff>
      <xdr:row>48</xdr:row>
      <xdr:rowOff>38100</xdr:rowOff>
    </xdr:from>
    <xdr:to>
      <xdr:col>7</xdr:col>
      <xdr:colOff>805510</xdr:colOff>
      <xdr:row>48</xdr:row>
      <xdr:rowOff>205001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2E81B6-2258-4649-9800-1158E8BF8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900" y="9782175"/>
          <a:ext cx="976960" cy="16690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721995</xdr:colOff>
      <xdr:row>57</xdr:row>
      <xdr:rowOff>30480</xdr:rowOff>
    </xdr:from>
    <xdr:to>
      <xdr:col>7</xdr:col>
      <xdr:colOff>851230</xdr:colOff>
      <xdr:row>58</xdr:row>
      <xdr:rowOff>14501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2F548A-531E-4860-84DE-983DA3466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4015" y="11109960"/>
          <a:ext cx="997915" cy="16690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676275</xdr:colOff>
      <xdr:row>48</xdr:row>
      <xdr:rowOff>38100</xdr:rowOff>
    </xdr:from>
    <xdr:to>
      <xdr:col>7</xdr:col>
      <xdr:colOff>805510</xdr:colOff>
      <xdr:row>48</xdr:row>
      <xdr:rowOff>205001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A90BBC-0581-45DF-9B57-7DECF75A3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900" y="9782175"/>
          <a:ext cx="976960" cy="16690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721995</xdr:colOff>
      <xdr:row>57</xdr:row>
      <xdr:rowOff>22860</xdr:rowOff>
    </xdr:from>
    <xdr:to>
      <xdr:col>7</xdr:col>
      <xdr:colOff>851230</xdr:colOff>
      <xdr:row>58</xdr:row>
      <xdr:rowOff>6881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ADF760-58E6-4EED-BBDC-FB62DD165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4015" y="11170920"/>
          <a:ext cx="997915" cy="16690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666750</xdr:colOff>
      <xdr:row>51</xdr:row>
      <xdr:rowOff>38100</xdr:rowOff>
    </xdr:from>
    <xdr:to>
      <xdr:col>7</xdr:col>
      <xdr:colOff>795985</xdr:colOff>
      <xdr:row>52</xdr:row>
      <xdr:rowOff>14501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EE8B84-33D0-48EF-8B71-210F3DAB9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5" y="11544300"/>
          <a:ext cx="976960" cy="1669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jla.memic\Dropbox\OFFICE-LERNEN\Dienstplaner%202023\Dienstplaner%202023.xlsx" TargetMode="External"/><Relationship Id="rId1" Type="http://schemas.openxmlformats.org/officeDocument/2006/relationships/externalLinkPath" Target="/Users/sejla.memic/Dropbox/OFFICE-LERNEN/Dienstplaner%202023/Dienstplaner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enstplaner"/>
      <sheetName val="Feiertage"/>
      <sheetName val="Abwesenheitsgründe &amp; Schichten"/>
      <sheetName val="Dienstplaner 2023"/>
    </sheetNames>
    <sheetDataSet>
      <sheetData sheetId="0">
        <row r="11">
          <cell r="B11">
            <v>44927</v>
          </cell>
        </row>
      </sheetData>
      <sheetData sheetId="1"/>
      <sheetData sheetId="2">
        <row r="2">
          <cell r="F2" t="str">
            <v>S1</v>
          </cell>
        </row>
        <row r="3">
          <cell r="F3" t="str">
            <v>S2</v>
          </cell>
        </row>
        <row r="4">
          <cell r="F4" t="str">
            <v>S3</v>
          </cell>
        </row>
        <row r="5">
          <cell r="F5" t="str">
            <v>S4</v>
          </cell>
        </row>
        <row r="6">
          <cell r="F6" t="str">
            <v>S5</v>
          </cell>
        </row>
        <row r="7">
          <cell r="F7" t="str">
            <v>S6</v>
          </cell>
        </row>
        <row r="8">
          <cell r="F8" t="str">
            <v>U</v>
          </cell>
        </row>
        <row r="9">
          <cell r="F9" t="str">
            <v>u</v>
          </cell>
        </row>
        <row r="10">
          <cell r="F10" t="str">
            <v>k</v>
          </cell>
        </row>
        <row r="11">
          <cell r="F11" t="str">
            <v>K 1/2</v>
          </cell>
        </row>
        <row r="12">
          <cell r="F12" t="str">
            <v>kk</v>
          </cell>
        </row>
        <row r="13">
          <cell r="F13" t="str">
            <v>G</v>
          </cell>
        </row>
        <row r="14">
          <cell r="F14" t="str">
            <v>A</v>
          </cell>
        </row>
        <row r="15">
          <cell r="F15" t="str">
            <v>H</v>
          </cell>
        </row>
        <row r="16">
          <cell r="F16" t="str">
            <v>E</v>
          </cell>
        </row>
        <row r="17">
          <cell r="F17" t="str">
            <v>B</v>
          </cell>
        </row>
        <row r="18">
          <cell r="F18" t="str">
            <v>D</v>
          </cell>
        </row>
      </sheetData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27C3683-70A1-4647-B61A-FE25E7BD8F50}" name="Tabelle1" displayName="Tabelle1" ref="A1:G51" totalsRowShown="0" headerRowDxfId="81" dataDxfId="79" headerRowBorderDxfId="80" tableBorderDxfId="78" totalsRowBorderDxfId="77">
  <autoFilter ref="A1:G51" xr:uid="{4EAEEA1E-B5B6-4DDD-9744-8690A2A4EE58}"/>
  <sortState xmlns:xlrd2="http://schemas.microsoft.com/office/spreadsheetml/2017/richdata2" ref="A2:G44">
    <sortCondition ref="G1:G44"/>
  </sortState>
  <tableColumns count="7">
    <tableColumn id="1" xr3:uid="{63288430-50CD-4DCC-A3EA-11CAE375450F}" name="Datum" dataDxfId="76"/>
    <tableColumn id="2" xr3:uid="{90912847-F22B-4E7D-B8D9-007BAB859DCF}" name="Jahr" dataDxfId="75">
      <calculatedColumnFormula>IF(D2="x",A2,"")</calculatedColumnFormula>
    </tableColumn>
    <tableColumn id="8" xr3:uid="{B1DBC0CB-2333-4847-9CDC-55F4A2E34C4C}" name="Tag" dataDxfId="74">
      <calculatedColumnFormula>IF(D2="x",A2,"")</calculatedColumnFormula>
    </tableColumn>
    <tableColumn id="3" xr3:uid="{CC92C1E8-B47B-4CEC-A3BB-F2E7CC4A528B}" name="Feiertag?" dataDxfId="73"/>
    <tableColumn id="4" xr3:uid="{AF03A318-6408-4CEC-96DD-C50D325D33F1}" name="Bezeihnung" dataDxfId="72"/>
    <tableColumn id="5" xr3:uid="{B986956D-5B40-473E-8AA2-9EF30FC45D67}" name="Land" dataDxfId="71"/>
    <tableColumn id="6" xr3:uid="{9D91557C-C4B2-48BA-90A6-706AA33AF9C0}" name="Gesetz.?" dataDxfId="7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C1499-446A-4877-A5B7-C4BFB84CF726}">
  <dimension ref="A1:T49"/>
  <sheetViews>
    <sheetView showGridLines="0" tabSelected="1" workbookViewId="0">
      <pane ySplit="3" topLeftCell="A4" activePane="bottomLeft" state="frozen"/>
      <selection pane="bottomLeft" activeCell="B5" sqref="B5:B12"/>
    </sheetView>
  </sheetViews>
  <sheetFormatPr baseColWidth="10" defaultRowHeight="14.4"/>
  <cols>
    <col min="1" max="1" width="5.6640625" customWidth="1"/>
    <col min="2" max="8" width="12.6640625" customWidth="1"/>
    <col min="17" max="17" width="11.44140625" customWidth="1"/>
    <col min="18" max="19" width="11.44140625" hidden="1" customWidth="1"/>
    <col min="20" max="21" width="11.44140625" customWidth="1"/>
  </cols>
  <sheetData>
    <row r="1" spans="1:19" ht="15" customHeight="1">
      <c r="A1" s="72" t="s">
        <v>10</v>
      </c>
      <c r="B1" s="72"/>
      <c r="C1" s="72"/>
      <c r="D1" s="72"/>
      <c r="E1" s="73">
        <f>DATE(R2,S2,1)</f>
        <v>46023</v>
      </c>
      <c r="F1" s="73"/>
      <c r="G1" s="73"/>
      <c r="H1" s="61">
        <f>DATE(R2,S2,1)</f>
        <v>46023</v>
      </c>
      <c r="R1" s="8" t="s">
        <v>0</v>
      </c>
      <c r="S1" s="8" t="s">
        <v>1</v>
      </c>
    </row>
    <row r="2" spans="1:19" ht="15" customHeight="1">
      <c r="A2" s="72"/>
      <c r="B2" s="72"/>
      <c r="C2" s="72"/>
      <c r="D2" s="72"/>
      <c r="E2" s="73"/>
      <c r="F2" s="73"/>
      <c r="G2" s="73"/>
      <c r="H2" s="61"/>
      <c r="R2" s="7">
        <v>2026</v>
      </c>
      <c r="S2" s="7">
        <v>1</v>
      </c>
    </row>
    <row r="3" spans="1:19" ht="36.75" customHeight="1" thickBot="1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</row>
    <row r="4" spans="1:19" ht="19.8" thickTop="1">
      <c r="A4" s="62">
        <f>WEEKNUM($B$4,21)</f>
        <v>1</v>
      </c>
      <c r="B4" s="6">
        <f>DATE($R$2,$S$2,(1-WEEKDAY(DATE($R$2,$S$2,1),2))+(COLUMN(B3)-1)+(ROW(K1)-1)*7)</f>
        <v>46020</v>
      </c>
      <c r="C4" s="3">
        <f t="shared" ref="C4:H4" si="0">DATE($R$2,$S$2,(1-WEEKDAY(DATE($R$2,$S$2,1),2))+(COLUMN(C3)-1)+(ROW(L1)-1)*7)</f>
        <v>46021</v>
      </c>
      <c r="D4" s="3">
        <f t="shared" si="0"/>
        <v>46022</v>
      </c>
      <c r="E4" s="3">
        <f t="shared" si="0"/>
        <v>46023</v>
      </c>
      <c r="F4" s="3">
        <f t="shared" si="0"/>
        <v>46024</v>
      </c>
      <c r="G4" s="4">
        <f t="shared" si="0"/>
        <v>46025</v>
      </c>
      <c r="H4" s="5">
        <f t="shared" si="0"/>
        <v>46026</v>
      </c>
    </row>
    <row r="5" spans="1:19">
      <c r="A5" s="63"/>
      <c r="B5" s="65"/>
      <c r="C5" s="67"/>
      <c r="D5" s="68"/>
      <c r="E5" s="68"/>
      <c r="F5" s="68"/>
      <c r="G5" s="70"/>
      <c r="H5" s="74"/>
    </row>
    <row r="6" spans="1:19">
      <c r="A6" s="63"/>
      <c r="B6" s="65"/>
      <c r="C6" s="68"/>
      <c r="D6" s="68"/>
      <c r="E6" s="68"/>
      <c r="F6" s="68"/>
      <c r="G6" s="70"/>
      <c r="H6" s="74"/>
    </row>
    <row r="7" spans="1:19">
      <c r="A7" s="63"/>
      <c r="B7" s="65"/>
      <c r="C7" s="68"/>
      <c r="D7" s="68"/>
      <c r="E7" s="68"/>
      <c r="F7" s="68"/>
      <c r="G7" s="70"/>
      <c r="H7" s="74"/>
    </row>
    <row r="8" spans="1:19">
      <c r="A8" s="63"/>
      <c r="B8" s="65"/>
      <c r="C8" s="68"/>
      <c r="D8" s="68"/>
      <c r="E8" s="68"/>
      <c r="F8" s="68"/>
      <c r="G8" s="70"/>
      <c r="H8" s="74"/>
    </row>
    <row r="9" spans="1:19">
      <c r="A9" s="63"/>
      <c r="B9" s="65"/>
      <c r="C9" s="68"/>
      <c r="D9" s="68"/>
      <c r="E9" s="68"/>
      <c r="F9" s="68"/>
      <c r="G9" s="70"/>
      <c r="H9" s="74"/>
    </row>
    <row r="10" spans="1:19">
      <c r="A10" s="63"/>
      <c r="B10" s="65"/>
      <c r="C10" s="68"/>
      <c r="D10" s="68"/>
      <c r="E10" s="68"/>
      <c r="F10" s="68"/>
      <c r="G10" s="70"/>
      <c r="H10" s="74"/>
    </row>
    <row r="11" spans="1:19">
      <c r="A11" s="63"/>
      <c r="B11" s="65"/>
      <c r="C11" s="68"/>
      <c r="D11" s="68"/>
      <c r="E11" s="68"/>
      <c r="F11" s="68"/>
      <c r="G11" s="70"/>
      <c r="H11" s="74"/>
    </row>
    <row r="12" spans="1:19" ht="15" thickBot="1">
      <c r="A12" s="64"/>
      <c r="B12" s="66"/>
      <c r="C12" s="69"/>
      <c r="D12" s="69"/>
      <c r="E12" s="69"/>
      <c r="F12" s="69"/>
      <c r="G12" s="71"/>
      <c r="H12" s="75"/>
    </row>
    <row r="13" spans="1:19" ht="19.8" thickTop="1">
      <c r="A13" s="76">
        <f>WEEKNUM($B$13,21)</f>
        <v>2</v>
      </c>
      <c r="B13" s="49">
        <f>DATE($R$2,$S$2,(1-WEEKDAY(DATE($R$2,$S$2,1),2))+(COLUMN(B4)-1)+(ROW(K2)-1)*7)</f>
        <v>46027</v>
      </c>
      <c r="C13" s="50">
        <f t="shared" ref="C13:H13" si="1">DATE($R$2,$S$2,(1-WEEKDAY(DATE($R$2,$S$2,1),2))+(COLUMN(C4)-1)+(ROW(L2)-1)*7)</f>
        <v>46028</v>
      </c>
      <c r="D13" s="50">
        <f t="shared" si="1"/>
        <v>46029</v>
      </c>
      <c r="E13" s="50">
        <f t="shared" si="1"/>
        <v>46030</v>
      </c>
      <c r="F13" s="50">
        <f t="shared" si="1"/>
        <v>46031</v>
      </c>
      <c r="G13" s="51">
        <f t="shared" si="1"/>
        <v>46032</v>
      </c>
      <c r="H13" s="52">
        <f t="shared" si="1"/>
        <v>46033</v>
      </c>
    </row>
    <row r="14" spans="1:19">
      <c r="A14" s="77"/>
      <c r="B14" s="79"/>
      <c r="C14" s="81"/>
      <c r="D14" s="81"/>
      <c r="E14" s="81"/>
      <c r="F14" s="81"/>
      <c r="G14" s="83"/>
      <c r="H14" s="85"/>
    </row>
    <row r="15" spans="1:19">
      <c r="A15" s="77"/>
      <c r="B15" s="79"/>
      <c r="C15" s="81"/>
      <c r="D15" s="81"/>
      <c r="E15" s="81"/>
      <c r="F15" s="81"/>
      <c r="G15" s="83"/>
      <c r="H15" s="85"/>
    </row>
    <row r="16" spans="1:19">
      <c r="A16" s="77"/>
      <c r="B16" s="79"/>
      <c r="C16" s="81"/>
      <c r="D16" s="81"/>
      <c r="E16" s="81"/>
      <c r="F16" s="81"/>
      <c r="G16" s="83"/>
      <c r="H16" s="85"/>
    </row>
    <row r="17" spans="1:8">
      <c r="A17" s="77"/>
      <c r="B17" s="79"/>
      <c r="C17" s="81"/>
      <c r="D17" s="81"/>
      <c r="E17" s="81"/>
      <c r="F17" s="81"/>
      <c r="G17" s="83"/>
      <c r="H17" s="85"/>
    </row>
    <row r="18" spans="1:8">
      <c r="A18" s="77"/>
      <c r="B18" s="79"/>
      <c r="C18" s="81"/>
      <c r="D18" s="81"/>
      <c r="E18" s="81"/>
      <c r="F18" s="81"/>
      <c r="G18" s="83"/>
      <c r="H18" s="85"/>
    </row>
    <row r="19" spans="1:8">
      <c r="A19" s="77"/>
      <c r="B19" s="79"/>
      <c r="C19" s="81"/>
      <c r="D19" s="81"/>
      <c r="E19" s="81"/>
      <c r="F19" s="81"/>
      <c r="G19" s="83"/>
      <c r="H19" s="85"/>
    </row>
    <row r="20" spans="1:8">
      <c r="A20" s="77"/>
      <c r="B20" s="79"/>
      <c r="C20" s="81"/>
      <c r="D20" s="81"/>
      <c r="E20" s="81"/>
      <c r="F20" s="81"/>
      <c r="G20" s="83"/>
      <c r="H20" s="85"/>
    </row>
    <row r="21" spans="1:8" ht="15" thickBot="1">
      <c r="A21" s="78"/>
      <c r="B21" s="80"/>
      <c r="C21" s="82"/>
      <c r="D21" s="82"/>
      <c r="E21" s="82"/>
      <c r="F21" s="82"/>
      <c r="G21" s="84"/>
      <c r="H21" s="86"/>
    </row>
    <row r="22" spans="1:8" ht="19.8" thickTop="1">
      <c r="A22" s="62">
        <f>WEEKNUM($B$22,21)</f>
        <v>3</v>
      </c>
      <c r="B22" s="49">
        <f>DATE($R$2,$S$2,(1-WEEKDAY(DATE($R$2,$S$2,1),2))+(COLUMN(B13)-1)+(ROW(K3)-1)*7)</f>
        <v>46034</v>
      </c>
      <c r="C22" s="50">
        <f t="shared" ref="C22:H22" si="2">DATE($R$2,$S$2,(1-WEEKDAY(DATE($R$2,$S$2,1),2))+(COLUMN(C13)-1)+(ROW(L3)-1)*7)</f>
        <v>46035</v>
      </c>
      <c r="D22" s="50">
        <f t="shared" si="2"/>
        <v>46036</v>
      </c>
      <c r="E22" s="50">
        <f t="shared" si="2"/>
        <v>46037</v>
      </c>
      <c r="F22" s="50">
        <f t="shared" si="2"/>
        <v>46038</v>
      </c>
      <c r="G22" s="51">
        <f t="shared" si="2"/>
        <v>46039</v>
      </c>
      <c r="H22" s="52">
        <f t="shared" si="2"/>
        <v>46040</v>
      </c>
    </row>
    <row r="23" spans="1:8">
      <c r="A23" s="63"/>
      <c r="B23" s="79"/>
      <c r="C23" s="81"/>
      <c r="D23" s="81"/>
      <c r="E23" s="81"/>
      <c r="F23" s="81"/>
      <c r="G23" s="83"/>
      <c r="H23" s="85"/>
    </row>
    <row r="24" spans="1:8">
      <c r="A24" s="63"/>
      <c r="B24" s="79"/>
      <c r="C24" s="81"/>
      <c r="D24" s="81"/>
      <c r="E24" s="81"/>
      <c r="F24" s="81"/>
      <c r="G24" s="83"/>
      <c r="H24" s="85"/>
    </row>
    <row r="25" spans="1:8">
      <c r="A25" s="63"/>
      <c r="B25" s="79"/>
      <c r="C25" s="81"/>
      <c r="D25" s="81"/>
      <c r="E25" s="81"/>
      <c r="F25" s="81"/>
      <c r="G25" s="83"/>
      <c r="H25" s="85"/>
    </row>
    <row r="26" spans="1:8">
      <c r="A26" s="63"/>
      <c r="B26" s="79"/>
      <c r="C26" s="81"/>
      <c r="D26" s="81"/>
      <c r="E26" s="81"/>
      <c r="F26" s="81"/>
      <c r="G26" s="83"/>
      <c r="H26" s="85"/>
    </row>
    <row r="27" spans="1:8">
      <c r="A27" s="63"/>
      <c r="B27" s="79"/>
      <c r="C27" s="81"/>
      <c r="D27" s="81"/>
      <c r="E27" s="81"/>
      <c r="F27" s="81"/>
      <c r="G27" s="83"/>
      <c r="H27" s="85"/>
    </row>
    <row r="28" spans="1:8">
      <c r="A28" s="63"/>
      <c r="B28" s="79"/>
      <c r="C28" s="81"/>
      <c r="D28" s="81"/>
      <c r="E28" s="81"/>
      <c r="F28" s="81"/>
      <c r="G28" s="83"/>
      <c r="H28" s="85"/>
    </row>
    <row r="29" spans="1:8">
      <c r="A29" s="63"/>
      <c r="B29" s="79"/>
      <c r="C29" s="81"/>
      <c r="D29" s="81"/>
      <c r="E29" s="81"/>
      <c r="F29" s="81"/>
      <c r="G29" s="83"/>
      <c r="H29" s="85"/>
    </row>
    <row r="30" spans="1:8" ht="15" thickBot="1">
      <c r="A30" s="64"/>
      <c r="B30" s="80"/>
      <c r="C30" s="82"/>
      <c r="D30" s="82"/>
      <c r="E30" s="82"/>
      <c r="F30" s="82"/>
      <c r="G30" s="84"/>
      <c r="H30" s="86"/>
    </row>
    <row r="31" spans="1:8" ht="19.8" thickTop="1">
      <c r="A31" s="76">
        <f>WEEKNUM($B$31,21)</f>
        <v>4</v>
      </c>
      <c r="B31" s="49">
        <f>DATE($R$2,$S$2,(1-WEEKDAY(DATE($R$2,$S$2,1),2))+(COLUMN(B22)-1)+(ROW(K4)-1)*7)</f>
        <v>46041</v>
      </c>
      <c r="C31" s="50">
        <f t="shared" ref="C31:H31" si="3">DATE($R$2,$S$2,(1-WEEKDAY(DATE($R$2,$S$2,1),2))+(COLUMN(C22)-1)+(ROW(L4)-1)*7)</f>
        <v>46042</v>
      </c>
      <c r="D31" s="50">
        <f t="shared" si="3"/>
        <v>46043</v>
      </c>
      <c r="E31" s="50">
        <f t="shared" si="3"/>
        <v>46044</v>
      </c>
      <c r="F31" s="50">
        <f t="shared" si="3"/>
        <v>46045</v>
      </c>
      <c r="G31" s="51">
        <f t="shared" si="3"/>
        <v>46046</v>
      </c>
      <c r="H31" s="52">
        <f t="shared" si="3"/>
        <v>46047</v>
      </c>
    </row>
    <row r="32" spans="1:8">
      <c r="A32" s="77"/>
      <c r="B32" s="79"/>
      <c r="C32" s="81"/>
      <c r="D32" s="81"/>
      <c r="E32" s="81"/>
      <c r="F32" s="81"/>
      <c r="G32" s="83"/>
      <c r="H32" s="85"/>
    </row>
    <row r="33" spans="1:8">
      <c r="A33" s="77"/>
      <c r="B33" s="79"/>
      <c r="C33" s="81"/>
      <c r="D33" s="81"/>
      <c r="E33" s="81"/>
      <c r="F33" s="81"/>
      <c r="G33" s="83"/>
      <c r="H33" s="85"/>
    </row>
    <row r="34" spans="1:8">
      <c r="A34" s="77"/>
      <c r="B34" s="79"/>
      <c r="C34" s="81"/>
      <c r="D34" s="81"/>
      <c r="E34" s="81"/>
      <c r="F34" s="81"/>
      <c r="G34" s="83"/>
      <c r="H34" s="85"/>
    </row>
    <row r="35" spans="1:8">
      <c r="A35" s="77"/>
      <c r="B35" s="79"/>
      <c r="C35" s="81"/>
      <c r="D35" s="81"/>
      <c r="E35" s="81"/>
      <c r="F35" s="81"/>
      <c r="G35" s="83"/>
      <c r="H35" s="85"/>
    </row>
    <row r="36" spans="1:8">
      <c r="A36" s="77"/>
      <c r="B36" s="79"/>
      <c r="C36" s="81"/>
      <c r="D36" s="81"/>
      <c r="E36" s="81"/>
      <c r="F36" s="81"/>
      <c r="G36" s="83"/>
      <c r="H36" s="85"/>
    </row>
    <row r="37" spans="1:8">
      <c r="A37" s="77"/>
      <c r="B37" s="79"/>
      <c r="C37" s="81"/>
      <c r="D37" s="81"/>
      <c r="E37" s="81"/>
      <c r="F37" s="81"/>
      <c r="G37" s="83"/>
      <c r="H37" s="85"/>
    </row>
    <row r="38" spans="1:8">
      <c r="A38" s="77"/>
      <c r="B38" s="79"/>
      <c r="C38" s="81"/>
      <c r="D38" s="81"/>
      <c r="E38" s="81"/>
      <c r="F38" s="81"/>
      <c r="G38" s="83"/>
      <c r="H38" s="85"/>
    </row>
    <row r="39" spans="1:8" ht="15" thickBot="1">
      <c r="A39" s="78"/>
      <c r="B39" s="80"/>
      <c r="C39" s="82"/>
      <c r="D39" s="82"/>
      <c r="E39" s="82"/>
      <c r="F39" s="82"/>
      <c r="G39" s="84"/>
      <c r="H39" s="86"/>
    </row>
    <row r="40" spans="1:8" ht="19.8" thickTop="1">
      <c r="A40" s="89">
        <f>WEEKNUM(B40,21)</f>
        <v>5</v>
      </c>
      <c r="B40" s="49">
        <f>DATE($R$2,$S$2,(1-WEEKDAY(DATE($R$2,$S$2,1),2))+(COLUMN(B31)-1)+(ROW(K5)-1)*7)</f>
        <v>46048</v>
      </c>
      <c r="C40" s="50">
        <f t="shared" ref="C40:H40" si="4">DATE($R$2,$S$2,(1-WEEKDAY(DATE($R$2,$S$2,1),2))+(COLUMN(C31)-1)+(ROW(L5)-1)*7)</f>
        <v>46049</v>
      </c>
      <c r="D40" s="50">
        <f t="shared" si="4"/>
        <v>46050</v>
      </c>
      <c r="E40" s="50">
        <f t="shared" si="4"/>
        <v>46051</v>
      </c>
      <c r="F40" s="50">
        <f t="shared" si="4"/>
        <v>46052</v>
      </c>
      <c r="G40" s="51">
        <f t="shared" si="4"/>
        <v>46053</v>
      </c>
      <c r="H40" s="52">
        <f t="shared" si="4"/>
        <v>46054</v>
      </c>
    </row>
    <row r="41" spans="1:8">
      <c r="A41" s="63"/>
      <c r="B41" s="79"/>
      <c r="C41" s="81"/>
      <c r="D41" s="81"/>
      <c r="E41" s="81"/>
      <c r="F41" s="81"/>
      <c r="G41" s="83"/>
      <c r="H41" s="85"/>
    </row>
    <row r="42" spans="1:8">
      <c r="A42" s="63"/>
      <c r="B42" s="79"/>
      <c r="C42" s="81"/>
      <c r="D42" s="81"/>
      <c r="E42" s="81"/>
      <c r="F42" s="81"/>
      <c r="G42" s="83"/>
      <c r="H42" s="85"/>
    </row>
    <row r="43" spans="1:8">
      <c r="A43" s="63"/>
      <c r="B43" s="79"/>
      <c r="C43" s="81"/>
      <c r="D43" s="81"/>
      <c r="E43" s="81"/>
      <c r="F43" s="81"/>
      <c r="G43" s="83"/>
      <c r="H43" s="85"/>
    </row>
    <row r="44" spans="1:8">
      <c r="A44" s="63"/>
      <c r="B44" s="79"/>
      <c r="C44" s="81"/>
      <c r="D44" s="81"/>
      <c r="E44" s="81"/>
      <c r="F44" s="81"/>
      <c r="G44" s="83"/>
      <c r="H44" s="85"/>
    </row>
    <row r="45" spans="1:8">
      <c r="A45" s="63"/>
      <c r="B45" s="79"/>
      <c r="C45" s="81"/>
      <c r="D45" s="81"/>
      <c r="E45" s="81"/>
      <c r="F45" s="81"/>
      <c r="G45" s="83"/>
      <c r="H45" s="85"/>
    </row>
    <row r="46" spans="1:8">
      <c r="A46" s="63"/>
      <c r="B46" s="79"/>
      <c r="C46" s="81"/>
      <c r="D46" s="81"/>
      <c r="E46" s="81"/>
      <c r="F46" s="81"/>
      <c r="G46" s="83"/>
      <c r="H46" s="85"/>
    </row>
    <row r="47" spans="1:8">
      <c r="A47" s="63"/>
      <c r="B47" s="79"/>
      <c r="C47" s="81"/>
      <c r="D47" s="81"/>
      <c r="E47" s="81"/>
      <c r="F47" s="81"/>
      <c r="G47" s="83"/>
      <c r="H47" s="85"/>
    </row>
    <row r="48" spans="1:8">
      <c r="A48" s="63"/>
      <c r="B48" s="90"/>
      <c r="C48" s="91"/>
      <c r="D48" s="91"/>
      <c r="E48" s="91"/>
      <c r="F48" s="91"/>
      <c r="G48" s="87"/>
      <c r="H48" s="88"/>
    </row>
    <row r="49" ht="18.75" customHeight="1"/>
  </sheetData>
  <sheetProtection algorithmName="SHA-512" hashValue="i1DjV2ndYKYnXRQ1R7Bz975jV8Zm5u4STJextxuEVOyt+KCyQ6V92y08Q77u9JapSjt+v3UcKoZWDpjqQbi7Ig==" saltValue="Suz/ToQGRdFgTEnOf9ovXA==" spinCount="100000" sheet="1" objects="1" scenarios="1" selectLockedCells="1"/>
  <mergeCells count="43">
    <mergeCell ref="G41:G48"/>
    <mergeCell ref="H41:H48"/>
    <mergeCell ref="A40:A48"/>
    <mergeCell ref="B41:B48"/>
    <mergeCell ref="C41:C48"/>
    <mergeCell ref="D41:D48"/>
    <mergeCell ref="E41:E48"/>
    <mergeCell ref="F41:F48"/>
    <mergeCell ref="F32:F39"/>
    <mergeCell ref="G32:G39"/>
    <mergeCell ref="H32:H39"/>
    <mergeCell ref="A22:A30"/>
    <mergeCell ref="B23:B30"/>
    <mergeCell ref="C23:C30"/>
    <mergeCell ref="D23:D30"/>
    <mergeCell ref="E23:E30"/>
    <mergeCell ref="F23:F30"/>
    <mergeCell ref="A31:A39"/>
    <mergeCell ref="B32:B39"/>
    <mergeCell ref="C32:C39"/>
    <mergeCell ref="D32:D39"/>
    <mergeCell ref="E32:E39"/>
    <mergeCell ref="F14:F21"/>
    <mergeCell ref="G14:G21"/>
    <mergeCell ref="H14:H21"/>
    <mergeCell ref="G23:G30"/>
    <mergeCell ref="H23:H30"/>
    <mergeCell ref="A13:A21"/>
    <mergeCell ref="B14:B21"/>
    <mergeCell ref="C14:C21"/>
    <mergeCell ref="D14:D21"/>
    <mergeCell ref="E14:E21"/>
    <mergeCell ref="H1:H2"/>
    <mergeCell ref="A4:A12"/>
    <mergeCell ref="B5:B12"/>
    <mergeCell ref="C5:C12"/>
    <mergeCell ref="D5:D12"/>
    <mergeCell ref="E5:E12"/>
    <mergeCell ref="F5:F12"/>
    <mergeCell ref="G5:G12"/>
    <mergeCell ref="A1:D2"/>
    <mergeCell ref="E1:G2"/>
    <mergeCell ref="H5:H12"/>
  </mergeCells>
  <conditionalFormatting sqref="B4:H5 B13:H14 B22:H23 B31:H33 B40:H41">
    <cfRule type="expression" dxfId="69" priority="3">
      <formula>MONTH(B4)=$S$2</formula>
    </cfRule>
    <cfRule type="expression" dxfId="68" priority="4">
      <formula>MONTH(B4)&lt;&gt;$S$2</formula>
    </cfRule>
  </conditionalFormatting>
  <pageMargins left="0.4" right="0.25" top="0.56999999999999995" bottom="0.28999999999999998" header="0.17" footer="0.18"/>
  <pageSetup paperSize="9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4A741F0-7942-4594-B1D3-FA8AF3CC0F2F}">
            <xm:f>MATCH(B4,Feiertage!$B:$B,0)&gt;0</xm:f>
            <x14:dxf>
              <font>
                <b/>
                <i val="0"/>
                <color rgb="FFC00000"/>
              </font>
              <fill>
                <patternFill>
                  <bgColor rgb="FFFFE5E5"/>
                </patternFill>
              </fill>
            </x14:dxf>
          </x14:cfRule>
          <xm:sqref>B4:H48</xm:sqref>
        </x14:conditionalFormatting>
        <x14:conditionalFormatting xmlns:xm="http://schemas.microsoft.com/office/excel/2006/main">
          <x14:cfRule type="expression" priority="1" id="{E0C2284B-4CDD-4285-A32C-44DD5A65D14A}">
            <xm:f>MATCH(B4,Feiertage!$B:$B,0)&gt;0</xm:f>
            <x14:dxf>
              <font>
                <b/>
                <i val="0"/>
                <color rgb="FFC00000"/>
              </font>
              <fill>
                <patternFill>
                  <bgColor rgb="FFFFE5E5"/>
                </patternFill>
              </fill>
            </x14:dxf>
          </x14:cfRule>
          <xm:sqref>B5:H12 B14:H21 B23:H30 B32:H39 B41:H48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C273E-D047-4BE3-A88B-C489B30E816B}">
  <dimension ref="A1:S49"/>
  <sheetViews>
    <sheetView showGridLines="0" workbookViewId="0">
      <pane ySplit="3" topLeftCell="A23" activePane="bottomLeft" state="frozen"/>
      <selection pane="bottomLeft" activeCell="B5" sqref="B5:B12"/>
    </sheetView>
  </sheetViews>
  <sheetFormatPr baseColWidth="10" defaultRowHeight="14.4"/>
  <cols>
    <col min="1" max="1" width="5.6640625" customWidth="1"/>
    <col min="2" max="8" width="12.6640625" customWidth="1"/>
    <col min="17" max="17" width="11.44140625" customWidth="1"/>
    <col min="18" max="19" width="11.44140625" hidden="1" customWidth="1"/>
    <col min="20" max="21" width="11.44140625" customWidth="1"/>
  </cols>
  <sheetData>
    <row r="1" spans="1:19" ht="15" customHeight="1">
      <c r="A1" s="72" t="s">
        <v>10</v>
      </c>
      <c r="B1" s="72"/>
      <c r="C1" s="72"/>
      <c r="D1" s="92">
        <f>DATE(R2,S2,1)</f>
        <v>46296</v>
      </c>
      <c r="E1" s="92"/>
      <c r="F1" s="92"/>
      <c r="G1" s="92"/>
      <c r="H1" s="93">
        <f>DATE(R2,S2,1)</f>
        <v>46296</v>
      </c>
      <c r="R1" s="8" t="s">
        <v>0</v>
      </c>
      <c r="S1" s="8" t="s">
        <v>1</v>
      </c>
    </row>
    <row r="2" spans="1:19" ht="15" customHeight="1">
      <c r="A2" s="72"/>
      <c r="B2" s="72"/>
      <c r="C2" s="72"/>
      <c r="D2" s="92"/>
      <c r="E2" s="92"/>
      <c r="F2" s="92"/>
      <c r="G2" s="92"/>
      <c r="H2" s="93"/>
      <c r="R2" s="7">
        <f>JAN!$R$2</f>
        <v>2026</v>
      </c>
      <c r="S2" s="7">
        <v>10</v>
      </c>
    </row>
    <row r="3" spans="1:19" ht="36.75" customHeight="1" thickBot="1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</row>
    <row r="4" spans="1:19" ht="19.8" thickTop="1">
      <c r="A4" s="62">
        <f>WEEKNUM($B$4,21)</f>
        <v>40</v>
      </c>
      <c r="B4" s="53">
        <f>DATE($R$2,$S$2,(1-WEEKDAY(DATE($R$2,$S$2,1),2))+(COLUMN(B3)-1)+(ROW(K1)-1)*7)</f>
        <v>46293</v>
      </c>
      <c r="C4" s="54">
        <f t="shared" ref="C4:H4" si="0">DATE($R$2,$S$2,(1-WEEKDAY(DATE($R$2,$S$2,1),2))+(COLUMN(C3)-1)+(ROW(L1)-1)*7)</f>
        <v>46294</v>
      </c>
      <c r="D4" s="54">
        <f t="shared" si="0"/>
        <v>46295</v>
      </c>
      <c r="E4" s="54">
        <f t="shared" si="0"/>
        <v>46296</v>
      </c>
      <c r="F4" s="54">
        <f t="shared" si="0"/>
        <v>46297</v>
      </c>
      <c r="G4" s="55">
        <f t="shared" si="0"/>
        <v>46298</v>
      </c>
      <c r="H4" s="56">
        <f t="shared" si="0"/>
        <v>46299</v>
      </c>
    </row>
    <row r="5" spans="1:19">
      <c r="A5" s="63"/>
      <c r="B5" s="65"/>
      <c r="C5" s="68"/>
      <c r="D5" s="68"/>
      <c r="E5" s="68"/>
      <c r="F5" s="68"/>
      <c r="G5" s="70"/>
      <c r="H5" s="74"/>
    </row>
    <row r="6" spans="1:19">
      <c r="A6" s="63"/>
      <c r="B6" s="65"/>
      <c r="C6" s="68"/>
      <c r="D6" s="68"/>
      <c r="E6" s="68"/>
      <c r="F6" s="68"/>
      <c r="G6" s="70"/>
      <c r="H6" s="74"/>
    </row>
    <row r="7" spans="1:19">
      <c r="A7" s="63"/>
      <c r="B7" s="65"/>
      <c r="C7" s="68"/>
      <c r="D7" s="68"/>
      <c r="E7" s="68"/>
      <c r="F7" s="68"/>
      <c r="G7" s="70"/>
      <c r="H7" s="74"/>
    </row>
    <row r="8" spans="1:19">
      <c r="A8" s="63"/>
      <c r="B8" s="65"/>
      <c r="C8" s="68"/>
      <c r="D8" s="68"/>
      <c r="E8" s="68"/>
      <c r="F8" s="68"/>
      <c r="G8" s="70"/>
      <c r="H8" s="74"/>
    </row>
    <row r="9" spans="1:19">
      <c r="A9" s="63"/>
      <c r="B9" s="65"/>
      <c r="C9" s="68"/>
      <c r="D9" s="68"/>
      <c r="E9" s="68"/>
      <c r="F9" s="68"/>
      <c r="G9" s="70"/>
      <c r="H9" s="74"/>
    </row>
    <row r="10" spans="1:19">
      <c r="A10" s="63"/>
      <c r="B10" s="65"/>
      <c r="C10" s="68"/>
      <c r="D10" s="68"/>
      <c r="E10" s="68"/>
      <c r="F10" s="68"/>
      <c r="G10" s="70"/>
      <c r="H10" s="74"/>
    </row>
    <row r="11" spans="1:19">
      <c r="A11" s="63"/>
      <c r="B11" s="65"/>
      <c r="C11" s="68"/>
      <c r="D11" s="68"/>
      <c r="E11" s="68"/>
      <c r="F11" s="68"/>
      <c r="G11" s="70"/>
      <c r="H11" s="74"/>
    </row>
    <row r="12" spans="1:19" ht="15" thickBot="1">
      <c r="A12" s="64"/>
      <c r="B12" s="66"/>
      <c r="C12" s="69"/>
      <c r="D12" s="69"/>
      <c r="E12" s="69"/>
      <c r="F12" s="69"/>
      <c r="G12" s="71"/>
      <c r="H12" s="75"/>
    </row>
    <row r="13" spans="1:19" ht="19.8" thickTop="1">
      <c r="A13" s="76">
        <f>WEEKNUM($B$13,21)</f>
        <v>41</v>
      </c>
      <c r="B13" s="49">
        <f>DATE($R$2,$S$2,(1-WEEKDAY(DATE($R$2,$S$2,1),2))+(COLUMN(B4)-1)+(ROW(K2)-1)*7)</f>
        <v>46300</v>
      </c>
      <c r="C13" s="50">
        <f t="shared" ref="C13:H13" si="1">DATE($R$2,$S$2,(1-WEEKDAY(DATE($R$2,$S$2,1),2))+(COLUMN(C4)-1)+(ROW(L2)-1)*7)</f>
        <v>46301</v>
      </c>
      <c r="D13" s="50">
        <f t="shared" si="1"/>
        <v>46302</v>
      </c>
      <c r="E13" s="50">
        <f t="shared" si="1"/>
        <v>46303</v>
      </c>
      <c r="F13" s="50">
        <f t="shared" si="1"/>
        <v>46304</v>
      </c>
      <c r="G13" s="51">
        <f t="shared" si="1"/>
        <v>46305</v>
      </c>
      <c r="H13" s="52">
        <f t="shared" si="1"/>
        <v>46306</v>
      </c>
    </row>
    <row r="14" spans="1:19">
      <c r="A14" s="77"/>
      <c r="B14" s="79"/>
      <c r="C14" s="81"/>
      <c r="D14" s="81"/>
      <c r="E14" s="81"/>
      <c r="F14" s="81"/>
      <c r="G14" s="83"/>
      <c r="H14" s="85"/>
    </row>
    <row r="15" spans="1:19">
      <c r="A15" s="77"/>
      <c r="B15" s="79"/>
      <c r="C15" s="81"/>
      <c r="D15" s="81"/>
      <c r="E15" s="81"/>
      <c r="F15" s="81"/>
      <c r="G15" s="83"/>
      <c r="H15" s="85"/>
    </row>
    <row r="16" spans="1:19">
      <c r="A16" s="77"/>
      <c r="B16" s="79"/>
      <c r="C16" s="81"/>
      <c r="D16" s="81"/>
      <c r="E16" s="81"/>
      <c r="F16" s="81"/>
      <c r="G16" s="83"/>
      <c r="H16" s="85"/>
    </row>
    <row r="17" spans="1:8">
      <c r="A17" s="77"/>
      <c r="B17" s="79"/>
      <c r="C17" s="81"/>
      <c r="D17" s="81"/>
      <c r="E17" s="81"/>
      <c r="F17" s="81"/>
      <c r="G17" s="83"/>
      <c r="H17" s="85"/>
    </row>
    <row r="18" spans="1:8">
      <c r="A18" s="77"/>
      <c r="B18" s="79"/>
      <c r="C18" s="81"/>
      <c r="D18" s="81"/>
      <c r="E18" s="81"/>
      <c r="F18" s="81"/>
      <c r="G18" s="83"/>
      <c r="H18" s="85"/>
    </row>
    <row r="19" spans="1:8">
      <c r="A19" s="77"/>
      <c r="B19" s="79"/>
      <c r="C19" s="81"/>
      <c r="D19" s="81"/>
      <c r="E19" s="81"/>
      <c r="F19" s="81"/>
      <c r="G19" s="83"/>
      <c r="H19" s="85"/>
    </row>
    <row r="20" spans="1:8">
      <c r="A20" s="77"/>
      <c r="B20" s="79"/>
      <c r="C20" s="81"/>
      <c r="D20" s="81"/>
      <c r="E20" s="81"/>
      <c r="F20" s="81"/>
      <c r="G20" s="83"/>
      <c r="H20" s="85"/>
    </row>
    <row r="21" spans="1:8" ht="15" thickBot="1">
      <c r="A21" s="78"/>
      <c r="B21" s="80"/>
      <c r="C21" s="82"/>
      <c r="D21" s="82"/>
      <c r="E21" s="82"/>
      <c r="F21" s="82"/>
      <c r="G21" s="84"/>
      <c r="H21" s="86"/>
    </row>
    <row r="22" spans="1:8" ht="19.8" thickTop="1">
      <c r="A22" s="62">
        <f>WEEKNUM($B$22,21)</f>
        <v>42</v>
      </c>
      <c r="B22" s="49">
        <f>DATE($R$2,$S$2,(1-WEEKDAY(DATE($R$2,$S$2,1),2))+(COLUMN(B13)-1)+(ROW(K3)-1)*7)</f>
        <v>46307</v>
      </c>
      <c r="C22" s="50">
        <f t="shared" ref="C22:H22" si="2">DATE($R$2,$S$2,(1-WEEKDAY(DATE($R$2,$S$2,1),2))+(COLUMN(C13)-1)+(ROW(L3)-1)*7)</f>
        <v>46308</v>
      </c>
      <c r="D22" s="50">
        <f t="shared" si="2"/>
        <v>46309</v>
      </c>
      <c r="E22" s="50">
        <f t="shared" si="2"/>
        <v>46310</v>
      </c>
      <c r="F22" s="50">
        <f t="shared" si="2"/>
        <v>46311</v>
      </c>
      <c r="G22" s="51">
        <f t="shared" si="2"/>
        <v>46312</v>
      </c>
      <c r="H22" s="52">
        <f t="shared" si="2"/>
        <v>46313</v>
      </c>
    </row>
    <row r="23" spans="1:8">
      <c r="A23" s="63"/>
      <c r="B23" s="79"/>
      <c r="C23" s="81"/>
      <c r="D23" s="81"/>
      <c r="E23" s="81"/>
      <c r="F23" s="81"/>
      <c r="G23" s="83"/>
      <c r="H23" s="85"/>
    </row>
    <row r="24" spans="1:8">
      <c r="A24" s="63"/>
      <c r="B24" s="79"/>
      <c r="C24" s="81"/>
      <c r="D24" s="81"/>
      <c r="E24" s="81"/>
      <c r="F24" s="81"/>
      <c r="G24" s="83"/>
      <c r="H24" s="85"/>
    </row>
    <row r="25" spans="1:8">
      <c r="A25" s="63"/>
      <c r="B25" s="79"/>
      <c r="C25" s="81"/>
      <c r="D25" s="81"/>
      <c r="E25" s="81"/>
      <c r="F25" s="81"/>
      <c r="G25" s="83"/>
      <c r="H25" s="85"/>
    </row>
    <row r="26" spans="1:8">
      <c r="A26" s="63"/>
      <c r="B26" s="79"/>
      <c r="C26" s="81"/>
      <c r="D26" s="81"/>
      <c r="E26" s="81"/>
      <c r="F26" s="81"/>
      <c r="G26" s="83"/>
      <c r="H26" s="85"/>
    </row>
    <row r="27" spans="1:8">
      <c r="A27" s="63"/>
      <c r="B27" s="79"/>
      <c r="C27" s="81"/>
      <c r="D27" s="81"/>
      <c r="E27" s="81"/>
      <c r="F27" s="81"/>
      <c r="G27" s="83"/>
      <c r="H27" s="85"/>
    </row>
    <row r="28" spans="1:8">
      <c r="A28" s="63"/>
      <c r="B28" s="79"/>
      <c r="C28" s="81"/>
      <c r="D28" s="81"/>
      <c r="E28" s="81"/>
      <c r="F28" s="81"/>
      <c r="G28" s="83"/>
      <c r="H28" s="85"/>
    </row>
    <row r="29" spans="1:8">
      <c r="A29" s="63"/>
      <c r="B29" s="79"/>
      <c r="C29" s="81"/>
      <c r="D29" s="81"/>
      <c r="E29" s="81"/>
      <c r="F29" s="81"/>
      <c r="G29" s="83"/>
      <c r="H29" s="85"/>
    </row>
    <row r="30" spans="1:8" ht="15" thickBot="1">
      <c r="A30" s="64"/>
      <c r="B30" s="80"/>
      <c r="C30" s="82"/>
      <c r="D30" s="82"/>
      <c r="E30" s="82"/>
      <c r="F30" s="82"/>
      <c r="G30" s="84"/>
      <c r="H30" s="86"/>
    </row>
    <row r="31" spans="1:8" ht="19.8" thickTop="1">
      <c r="A31" s="76">
        <f>WEEKNUM($B$31,21)</f>
        <v>43</v>
      </c>
      <c r="B31" s="49">
        <f>DATE($R$2,$S$2,(1-WEEKDAY(DATE($R$2,$S$2,1),2))+(COLUMN(B22)-1)+(ROW(K4)-1)*7)</f>
        <v>46314</v>
      </c>
      <c r="C31" s="50">
        <f t="shared" ref="C31:H31" si="3">DATE($R$2,$S$2,(1-WEEKDAY(DATE($R$2,$S$2,1),2))+(COLUMN(C22)-1)+(ROW(L4)-1)*7)</f>
        <v>46315</v>
      </c>
      <c r="D31" s="50">
        <f t="shared" si="3"/>
        <v>46316</v>
      </c>
      <c r="E31" s="50">
        <f t="shared" si="3"/>
        <v>46317</v>
      </c>
      <c r="F31" s="50">
        <f t="shared" si="3"/>
        <v>46318</v>
      </c>
      <c r="G31" s="51">
        <f t="shared" si="3"/>
        <v>46319</v>
      </c>
      <c r="H31" s="52">
        <f t="shared" si="3"/>
        <v>46320</v>
      </c>
    </row>
    <row r="32" spans="1:8">
      <c r="A32" s="77"/>
      <c r="B32" s="79"/>
      <c r="C32" s="81"/>
      <c r="D32" s="81"/>
      <c r="E32" s="81"/>
      <c r="F32" s="81"/>
      <c r="G32" s="83"/>
      <c r="H32" s="85"/>
    </row>
    <row r="33" spans="1:8">
      <c r="A33" s="77"/>
      <c r="B33" s="79"/>
      <c r="C33" s="81"/>
      <c r="D33" s="81"/>
      <c r="E33" s="81"/>
      <c r="F33" s="81"/>
      <c r="G33" s="83"/>
      <c r="H33" s="85"/>
    </row>
    <row r="34" spans="1:8">
      <c r="A34" s="77"/>
      <c r="B34" s="79"/>
      <c r="C34" s="81"/>
      <c r="D34" s="81"/>
      <c r="E34" s="81"/>
      <c r="F34" s="81"/>
      <c r="G34" s="83"/>
      <c r="H34" s="85"/>
    </row>
    <row r="35" spans="1:8">
      <c r="A35" s="77"/>
      <c r="B35" s="79"/>
      <c r="C35" s="81"/>
      <c r="D35" s="81"/>
      <c r="E35" s="81"/>
      <c r="F35" s="81"/>
      <c r="G35" s="83"/>
      <c r="H35" s="85"/>
    </row>
    <row r="36" spans="1:8">
      <c r="A36" s="77"/>
      <c r="B36" s="79"/>
      <c r="C36" s="81"/>
      <c r="D36" s="81"/>
      <c r="E36" s="81"/>
      <c r="F36" s="81"/>
      <c r="G36" s="83"/>
      <c r="H36" s="85"/>
    </row>
    <row r="37" spans="1:8">
      <c r="A37" s="77"/>
      <c r="B37" s="79"/>
      <c r="C37" s="81"/>
      <c r="D37" s="81"/>
      <c r="E37" s="81"/>
      <c r="F37" s="81"/>
      <c r="G37" s="83"/>
      <c r="H37" s="85"/>
    </row>
    <row r="38" spans="1:8">
      <c r="A38" s="77"/>
      <c r="B38" s="79"/>
      <c r="C38" s="81"/>
      <c r="D38" s="81"/>
      <c r="E38" s="81"/>
      <c r="F38" s="81"/>
      <c r="G38" s="83"/>
      <c r="H38" s="85"/>
    </row>
    <row r="39" spans="1:8" ht="15" thickBot="1">
      <c r="A39" s="78"/>
      <c r="B39" s="80"/>
      <c r="C39" s="82"/>
      <c r="D39" s="82"/>
      <c r="E39" s="82"/>
      <c r="F39" s="82"/>
      <c r="G39" s="84"/>
      <c r="H39" s="86"/>
    </row>
    <row r="40" spans="1:8" ht="19.8" thickTop="1">
      <c r="A40" s="89">
        <f>WEEKNUM(B40,21)</f>
        <v>44</v>
      </c>
      <c r="B40" s="49">
        <f>DATE($R$2,$S$2,(1-WEEKDAY(DATE($R$2,$S$2,1),2))+(COLUMN(B31)-1)+(ROW(K5)-1)*7)</f>
        <v>46321</v>
      </c>
      <c r="C40" s="50">
        <f t="shared" ref="C40:H40" si="4">DATE($R$2,$S$2,(1-WEEKDAY(DATE($R$2,$S$2,1),2))+(COLUMN(C31)-1)+(ROW(L5)-1)*7)</f>
        <v>46322</v>
      </c>
      <c r="D40" s="50">
        <f t="shared" si="4"/>
        <v>46323</v>
      </c>
      <c r="E40" s="50">
        <f t="shared" si="4"/>
        <v>46324</v>
      </c>
      <c r="F40" s="50">
        <f t="shared" si="4"/>
        <v>46325</v>
      </c>
      <c r="G40" s="51">
        <f t="shared" si="4"/>
        <v>46326</v>
      </c>
      <c r="H40" s="52">
        <f t="shared" si="4"/>
        <v>46327</v>
      </c>
    </row>
    <row r="41" spans="1:8">
      <c r="A41" s="63"/>
      <c r="B41" s="79"/>
      <c r="C41" s="81"/>
      <c r="D41" s="81"/>
      <c r="E41" s="81"/>
      <c r="F41" s="81"/>
      <c r="G41" s="83"/>
      <c r="H41" s="85"/>
    </row>
    <row r="42" spans="1:8">
      <c r="A42" s="63"/>
      <c r="B42" s="79"/>
      <c r="C42" s="81"/>
      <c r="D42" s="81"/>
      <c r="E42" s="81"/>
      <c r="F42" s="81"/>
      <c r="G42" s="83"/>
      <c r="H42" s="85"/>
    </row>
    <row r="43" spans="1:8">
      <c r="A43" s="63"/>
      <c r="B43" s="79"/>
      <c r="C43" s="81"/>
      <c r="D43" s="81"/>
      <c r="E43" s="81"/>
      <c r="F43" s="81"/>
      <c r="G43" s="83"/>
      <c r="H43" s="85"/>
    </row>
    <row r="44" spans="1:8">
      <c r="A44" s="63"/>
      <c r="B44" s="79"/>
      <c r="C44" s="81"/>
      <c r="D44" s="81"/>
      <c r="E44" s="81"/>
      <c r="F44" s="81"/>
      <c r="G44" s="83"/>
      <c r="H44" s="85"/>
    </row>
    <row r="45" spans="1:8">
      <c r="A45" s="63"/>
      <c r="B45" s="79"/>
      <c r="C45" s="81"/>
      <c r="D45" s="81"/>
      <c r="E45" s="81"/>
      <c r="F45" s="81"/>
      <c r="G45" s="83"/>
      <c r="H45" s="85"/>
    </row>
    <row r="46" spans="1:8">
      <c r="A46" s="63"/>
      <c r="B46" s="79"/>
      <c r="C46" s="81"/>
      <c r="D46" s="81"/>
      <c r="E46" s="81"/>
      <c r="F46" s="81"/>
      <c r="G46" s="83"/>
      <c r="H46" s="85"/>
    </row>
    <row r="47" spans="1:8">
      <c r="A47" s="63"/>
      <c r="B47" s="79"/>
      <c r="C47" s="81"/>
      <c r="D47" s="81"/>
      <c r="E47" s="81"/>
      <c r="F47" s="81"/>
      <c r="G47" s="83"/>
      <c r="H47" s="85"/>
    </row>
    <row r="48" spans="1:8">
      <c r="A48" s="63"/>
      <c r="B48" s="90"/>
      <c r="C48" s="91"/>
      <c r="D48" s="91"/>
      <c r="E48" s="91"/>
      <c r="F48" s="91"/>
      <c r="G48" s="87"/>
      <c r="H48" s="88"/>
    </row>
    <row r="49" ht="18.75" customHeight="1"/>
  </sheetData>
  <sheetProtection algorithmName="SHA-512" hashValue="M0Eg0j/t3wiGIBWbqmMN4CDoYvfxgfyvrkMha1qCHKQ57thm/+u8YJdVRieaas94zbZI6wlYZY/pi1I+gLNtZg==" saltValue="SGKn9gaPG/up2pNp4lLLgQ==" spinCount="100000" sheet="1" objects="1" scenarios="1" selectLockedCells="1"/>
  <mergeCells count="43">
    <mergeCell ref="A1:C2"/>
    <mergeCell ref="D1:G2"/>
    <mergeCell ref="H1:H2"/>
    <mergeCell ref="A4:A12"/>
    <mergeCell ref="B5:B12"/>
    <mergeCell ref="C5:C12"/>
    <mergeCell ref="D5:D12"/>
    <mergeCell ref="E5:E12"/>
    <mergeCell ref="F5:F12"/>
    <mergeCell ref="G5:G12"/>
    <mergeCell ref="H5:H12"/>
    <mergeCell ref="A13:A21"/>
    <mergeCell ref="B14:B21"/>
    <mergeCell ref="C14:C21"/>
    <mergeCell ref="D14:D21"/>
    <mergeCell ref="E14:E21"/>
    <mergeCell ref="F14:F21"/>
    <mergeCell ref="G14:G21"/>
    <mergeCell ref="H14:H21"/>
    <mergeCell ref="G23:G30"/>
    <mergeCell ref="H23:H30"/>
    <mergeCell ref="F32:F39"/>
    <mergeCell ref="G32:G39"/>
    <mergeCell ref="H32:H39"/>
    <mergeCell ref="A22:A30"/>
    <mergeCell ref="B23:B30"/>
    <mergeCell ref="C23:C30"/>
    <mergeCell ref="D23:D30"/>
    <mergeCell ref="E23:E30"/>
    <mergeCell ref="F23:F30"/>
    <mergeCell ref="A31:A39"/>
    <mergeCell ref="B32:B39"/>
    <mergeCell ref="C32:C39"/>
    <mergeCell ref="D32:D39"/>
    <mergeCell ref="E32:E39"/>
    <mergeCell ref="G41:G48"/>
    <mergeCell ref="H41:H48"/>
    <mergeCell ref="A40:A48"/>
    <mergeCell ref="B41:B48"/>
    <mergeCell ref="C41:C48"/>
    <mergeCell ref="D41:D48"/>
    <mergeCell ref="E41:E48"/>
    <mergeCell ref="F41:F48"/>
  </mergeCells>
  <conditionalFormatting sqref="B4:H5 B13:H14 B22:H23 B31:H33 B40:H41">
    <cfRule type="expression" dxfId="24" priority="3">
      <formula>MONTH(B4)=$S$2</formula>
    </cfRule>
    <cfRule type="expression" dxfId="23" priority="4">
      <formula>MONTH(B4)&lt;&gt;$S$2</formula>
    </cfRule>
  </conditionalFormatting>
  <pageMargins left="0.4" right="0.25" top="0.56999999999999995" bottom="0.28999999999999998" header="0.17" footer="0.18"/>
  <pageSetup paperSize="9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702E802-7A84-497D-A13E-194F2696BF65}">
            <xm:f>MATCH(B4,Feiertage!$B:$B,0)&gt;0</xm:f>
            <x14:dxf>
              <font>
                <b/>
                <i val="0"/>
                <color rgb="FFC00000"/>
              </font>
              <fill>
                <patternFill>
                  <bgColor rgb="FFFFE5E5"/>
                </patternFill>
              </fill>
            </x14:dxf>
          </x14:cfRule>
          <xm:sqref>B4:H48</xm:sqref>
        </x14:conditionalFormatting>
        <x14:conditionalFormatting xmlns:xm="http://schemas.microsoft.com/office/excel/2006/main">
          <x14:cfRule type="expression" priority="1" id="{8E956FE8-A249-4268-9800-7E959C86D8BE}">
            <xm:f>MATCH(B4,Feiertage!$B:$B,0)&gt;0</xm:f>
            <x14:dxf>
              <font>
                <b/>
                <i val="0"/>
                <color rgb="FFC00000"/>
              </font>
              <fill>
                <patternFill>
                  <bgColor rgb="FFFFE5E5"/>
                </patternFill>
              </fill>
            </x14:dxf>
          </x14:cfRule>
          <xm:sqref>B5:H12 B14:H21 B23:H30 B32:H39 B41:H48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7FD06-77E0-4E92-AF7A-85E86A629561}">
  <sheetPr>
    <pageSetUpPr fitToPage="1"/>
  </sheetPr>
  <dimension ref="A1:S57"/>
  <sheetViews>
    <sheetView showGridLines="0" workbookViewId="0">
      <pane ySplit="3" topLeftCell="A4" activePane="bottomLeft" state="frozen"/>
      <selection pane="bottomLeft" activeCell="N23" sqref="N23"/>
    </sheetView>
  </sheetViews>
  <sheetFormatPr baseColWidth="10" defaultRowHeight="14.4"/>
  <cols>
    <col min="1" max="1" width="5.6640625" customWidth="1"/>
    <col min="2" max="8" width="12.6640625" customWidth="1"/>
    <col min="17" max="17" width="11.44140625" customWidth="1"/>
    <col min="18" max="19" width="11.44140625" hidden="1" customWidth="1"/>
    <col min="20" max="21" width="11.44140625" customWidth="1"/>
  </cols>
  <sheetData>
    <row r="1" spans="1:19" ht="15" customHeight="1">
      <c r="A1" s="72" t="s">
        <v>10</v>
      </c>
      <c r="B1" s="72"/>
      <c r="C1" s="72"/>
      <c r="D1" s="95">
        <f>DATE(R2,S2,1)</f>
        <v>46327</v>
      </c>
      <c r="E1" s="95"/>
      <c r="F1" s="95"/>
      <c r="G1" s="95"/>
      <c r="H1" s="93">
        <f>DATE(R2,S2,1)</f>
        <v>46327</v>
      </c>
      <c r="R1" s="8" t="s">
        <v>0</v>
      </c>
      <c r="S1" s="8" t="s">
        <v>1</v>
      </c>
    </row>
    <row r="2" spans="1:19" ht="15" customHeight="1">
      <c r="A2" s="72"/>
      <c r="B2" s="72"/>
      <c r="C2" s="72"/>
      <c r="D2" s="95"/>
      <c r="E2" s="95"/>
      <c r="F2" s="95"/>
      <c r="G2" s="95"/>
      <c r="H2" s="93"/>
      <c r="R2" s="7">
        <f>JAN!$R$2</f>
        <v>2026</v>
      </c>
      <c r="S2" s="7">
        <v>11</v>
      </c>
    </row>
    <row r="3" spans="1:19" ht="36.75" customHeight="1" thickBot="1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</row>
    <row r="4" spans="1:19" ht="19.8" thickTop="1">
      <c r="A4" s="62">
        <f>WEEKNUM($B$4,21)</f>
        <v>44</v>
      </c>
      <c r="B4" s="53">
        <f>DATE($R$2,$S$2,(1-WEEKDAY(DATE($R$2,$S$2,1),2))+(COLUMN(B3)-1)+(ROW(K1)-1)*7)</f>
        <v>46321</v>
      </c>
      <c r="C4" s="54">
        <f t="shared" ref="C4:H4" si="0">DATE($R$2,$S$2,(1-WEEKDAY(DATE($R$2,$S$2,1),2))+(COLUMN(C3)-1)+(ROW(L1)-1)*7)</f>
        <v>46322</v>
      </c>
      <c r="D4" s="54">
        <f t="shared" si="0"/>
        <v>46323</v>
      </c>
      <c r="E4" s="54">
        <f t="shared" si="0"/>
        <v>46324</v>
      </c>
      <c r="F4" s="54">
        <f t="shared" si="0"/>
        <v>46325</v>
      </c>
      <c r="G4" s="55">
        <f t="shared" si="0"/>
        <v>46326</v>
      </c>
      <c r="H4" s="56">
        <f t="shared" si="0"/>
        <v>46327</v>
      </c>
    </row>
    <row r="5" spans="1:19">
      <c r="A5" s="63"/>
      <c r="B5" s="65"/>
      <c r="C5" s="68"/>
      <c r="D5" s="68"/>
      <c r="E5" s="68"/>
      <c r="F5" s="68"/>
      <c r="G5" s="70"/>
      <c r="H5" s="74"/>
    </row>
    <row r="6" spans="1:19">
      <c r="A6" s="63"/>
      <c r="B6" s="65"/>
      <c r="C6" s="68"/>
      <c r="D6" s="68"/>
      <c r="E6" s="68"/>
      <c r="F6" s="68"/>
      <c r="G6" s="70"/>
      <c r="H6" s="74"/>
    </row>
    <row r="7" spans="1:19">
      <c r="A7" s="63"/>
      <c r="B7" s="65"/>
      <c r="C7" s="68"/>
      <c r="D7" s="68"/>
      <c r="E7" s="68"/>
      <c r="F7" s="68"/>
      <c r="G7" s="70"/>
      <c r="H7" s="74"/>
    </row>
    <row r="8" spans="1:19">
      <c r="A8" s="63"/>
      <c r="B8" s="65"/>
      <c r="C8" s="68"/>
      <c r="D8" s="68"/>
      <c r="E8" s="68"/>
      <c r="F8" s="68"/>
      <c r="G8" s="70"/>
      <c r="H8" s="74"/>
    </row>
    <row r="9" spans="1:19">
      <c r="A9" s="63"/>
      <c r="B9" s="65"/>
      <c r="C9" s="68"/>
      <c r="D9" s="68"/>
      <c r="E9" s="68"/>
      <c r="F9" s="68"/>
      <c r="G9" s="70"/>
      <c r="H9" s="74"/>
    </row>
    <row r="10" spans="1:19">
      <c r="A10" s="63"/>
      <c r="B10" s="65"/>
      <c r="C10" s="68"/>
      <c r="D10" s="68"/>
      <c r="E10" s="68"/>
      <c r="F10" s="68"/>
      <c r="G10" s="70"/>
      <c r="H10" s="74"/>
    </row>
    <row r="11" spans="1:19">
      <c r="A11" s="63"/>
      <c r="B11" s="65"/>
      <c r="C11" s="68"/>
      <c r="D11" s="68"/>
      <c r="E11" s="68"/>
      <c r="F11" s="68"/>
      <c r="G11" s="70"/>
      <c r="H11" s="74"/>
    </row>
    <row r="12" spans="1:19" ht="15" thickBot="1">
      <c r="A12" s="64"/>
      <c r="B12" s="66"/>
      <c r="C12" s="69"/>
      <c r="D12" s="69"/>
      <c r="E12" s="69"/>
      <c r="F12" s="69"/>
      <c r="G12" s="71"/>
      <c r="H12" s="75"/>
    </row>
    <row r="13" spans="1:19" ht="19.8" thickTop="1">
      <c r="A13" s="76">
        <f>WEEKNUM($B$13,21)</f>
        <v>45</v>
      </c>
      <c r="B13" s="49">
        <f>DATE($R$2,$S$2,(1-WEEKDAY(DATE($R$2,$S$2,1),2))+(COLUMN(B4)-1)+(ROW(K2)-1)*7)</f>
        <v>46328</v>
      </c>
      <c r="C13" s="50">
        <f t="shared" ref="C13:H13" si="1">DATE($R$2,$S$2,(1-WEEKDAY(DATE($R$2,$S$2,1),2))+(COLUMN(C4)-1)+(ROW(L2)-1)*7)</f>
        <v>46329</v>
      </c>
      <c r="D13" s="50">
        <f t="shared" si="1"/>
        <v>46330</v>
      </c>
      <c r="E13" s="50">
        <f t="shared" si="1"/>
        <v>46331</v>
      </c>
      <c r="F13" s="50">
        <f t="shared" si="1"/>
        <v>46332</v>
      </c>
      <c r="G13" s="51">
        <f t="shared" si="1"/>
        <v>46333</v>
      </c>
      <c r="H13" s="52">
        <f t="shared" si="1"/>
        <v>46334</v>
      </c>
    </row>
    <row r="14" spans="1:19">
      <c r="A14" s="77"/>
      <c r="B14" s="79"/>
      <c r="C14" s="81"/>
      <c r="D14" s="81"/>
      <c r="E14" s="81"/>
      <c r="F14" s="81"/>
      <c r="G14" s="83"/>
      <c r="H14" s="85"/>
    </row>
    <row r="15" spans="1:19">
      <c r="A15" s="77"/>
      <c r="B15" s="79"/>
      <c r="C15" s="81"/>
      <c r="D15" s="81"/>
      <c r="E15" s="81"/>
      <c r="F15" s="81"/>
      <c r="G15" s="83"/>
      <c r="H15" s="85"/>
    </row>
    <row r="16" spans="1:19">
      <c r="A16" s="77"/>
      <c r="B16" s="79"/>
      <c r="C16" s="81"/>
      <c r="D16" s="81"/>
      <c r="E16" s="81"/>
      <c r="F16" s="81"/>
      <c r="G16" s="83"/>
      <c r="H16" s="85"/>
    </row>
    <row r="17" spans="1:8">
      <c r="A17" s="77"/>
      <c r="B17" s="79"/>
      <c r="C17" s="81"/>
      <c r="D17" s="81"/>
      <c r="E17" s="81"/>
      <c r="F17" s="81"/>
      <c r="G17" s="83"/>
      <c r="H17" s="85"/>
    </row>
    <row r="18" spans="1:8">
      <c r="A18" s="77"/>
      <c r="B18" s="79"/>
      <c r="C18" s="81"/>
      <c r="D18" s="81"/>
      <c r="E18" s="81"/>
      <c r="F18" s="81"/>
      <c r="G18" s="83"/>
      <c r="H18" s="85"/>
    </row>
    <row r="19" spans="1:8">
      <c r="A19" s="77"/>
      <c r="B19" s="79"/>
      <c r="C19" s="81"/>
      <c r="D19" s="81"/>
      <c r="E19" s="81"/>
      <c r="F19" s="81"/>
      <c r="G19" s="83"/>
      <c r="H19" s="85"/>
    </row>
    <row r="20" spans="1:8">
      <c r="A20" s="77"/>
      <c r="B20" s="79"/>
      <c r="C20" s="81"/>
      <c r="D20" s="81"/>
      <c r="E20" s="81"/>
      <c r="F20" s="81"/>
      <c r="G20" s="83"/>
      <c r="H20" s="85"/>
    </row>
    <row r="21" spans="1:8" ht="15" thickBot="1">
      <c r="A21" s="78"/>
      <c r="B21" s="80"/>
      <c r="C21" s="82"/>
      <c r="D21" s="82"/>
      <c r="E21" s="82"/>
      <c r="F21" s="82"/>
      <c r="G21" s="84"/>
      <c r="H21" s="86"/>
    </row>
    <row r="22" spans="1:8" ht="19.8" thickTop="1">
      <c r="A22" s="62">
        <f>WEEKNUM($B$22,21)</f>
        <v>46</v>
      </c>
      <c r="B22" s="49">
        <f>DATE($R$2,$S$2,(1-WEEKDAY(DATE($R$2,$S$2,1),2))+(COLUMN(B13)-1)+(ROW(K3)-1)*7)</f>
        <v>46335</v>
      </c>
      <c r="C22" s="50">
        <f t="shared" ref="C22:H22" si="2">DATE($R$2,$S$2,(1-WEEKDAY(DATE($R$2,$S$2,1),2))+(COLUMN(C13)-1)+(ROW(L3)-1)*7)</f>
        <v>46336</v>
      </c>
      <c r="D22" s="50">
        <f t="shared" si="2"/>
        <v>46337</v>
      </c>
      <c r="E22" s="50">
        <f t="shared" si="2"/>
        <v>46338</v>
      </c>
      <c r="F22" s="50">
        <f t="shared" si="2"/>
        <v>46339</v>
      </c>
      <c r="G22" s="51">
        <f t="shared" si="2"/>
        <v>46340</v>
      </c>
      <c r="H22" s="52">
        <f t="shared" si="2"/>
        <v>46341</v>
      </c>
    </row>
    <row r="23" spans="1:8">
      <c r="A23" s="63"/>
      <c r="B23" s="79"/>
      <c r="C23" s="81"/>
      <c r="D23" s="81"/>
      <c r="E23" s="81"/>
      <c r="F23" s="81"/>
      <c r="G23" s="83"/>
      <c r="H23" s="85"/>
    </row>
    <row r="24" spans="1:8">
      <c r="A24" s="63"/>
      <c r="B24" s="79"/>
      <c r="C24" s="81"/>
      <c r="D24" s="81"/>
      <c r="E24" s="81"/>
      <c r="F24" s="81"/>
      <c r="G24" s="83"/>
      <c r="H24" s="85"/>
    </row>
    <row r="25" spans="1:8">
      <c r="A25" s="63"/>
      <c r="B25" s="79"/>
      <c r="C25" s="81"/>
      <c r="D25" s="81"/>
      <c r="E25" s="81"/>
      <c r="F25" s="81"/>
      <c r="G25" s="83"/>
      <c r="H25" s="85"/>
    </row>
    <row r="26" spans="1:8">
      <c r="A26" s="63"/>
      <c r="B26" s="79"/>
      <c r="C26" s="81"/>
      <c r="D26" s="81"/>
      <c r="E26" s="81"/>
      <c r="F26" s="81"/>
      <c r="G26" s="83"/>
      <c r="H26" s="85"/>
    </row>
    <row r="27" spans="1:8">
      <c r="A27" s="63"/>
      <c r="B27" s="79"/>
      <c r="C27" s="81"/>
      <c r="D27" s="81"/>
      <c r="E27" s="81"/>
      <c r="F27" s="81"/>
      <c r="G27" s="83"/>
      <c r="H27" s="85"/>
    </row>
    <row r="28" spans="1:8">
      <c r="A28" s="63"/>
      <c r="B28" s="79"/>
      <c r="C28" s="81"/>
      <c r="D28" s="81"/>
      <c r="E28" s="81"/>
      <c r="F28" s="81"/>
      <c r="G28" s="83"/>
      <c r="H28" s="85"/>
    </row>
    <row r="29" spans="1:8">
      <c r="A29" s="63"/>
      <c r="B29" s="79"/>
      <c r="C29" s="81"/>
      <c r="D29" s="81"/>
      <c r="E29" s="81"/>
      <c r="F29" s="81"/>
      <c r="G29" s="83"/>
      <c r="H29" s="85"/>
    </row>
    <row r="30" spans="1:8" ht="15" thickBot="1">
      <c r="A30" s="64"/>
      <c r="B30" s="80"/>
      <c r="C30" s="82"/>
      <c r="D30" s="82"/>
      <c r="E30" s="82"/>
      <c r="F30" s="82"/>
      <c r="G30" s="84"/>
      <c r="H30" s="86"/>
    </row>
    <row r="31" spans="1:8" ht="19.8" thickTop="1">
      <c r="A31" s="76">
        <f>WEEKNUM($B$31,21)</f>
        <v>47</v>
      </c>
      <c r="B31" s="49">
        <f>DATE($R$2,$S$2,(1-WEEKDAY(DATE($R$2,$S$2,1),2))+(COLUMN(B22)-1)+(ROW(K4)-1)*7)</f>
        <v>46342</v>
      </c>
      <c r="C31" s="50">
        <f t="shared" ref="C31:H31" si="3">DATE($R$2,$S$2,(1-WEEKDAY(DATE($R$2,$S$2,1),2))+(COLUMN(C22)-1)+(ROW(L4)-1)*7)</f>
        <v>46343</v>
      </c>
      <c r="D31" s="50">
        <f t="shared" si="3"/>
        <v>46344</v>
      </c>
      <c r="E31" s="50">
        <f t="shared" si="3"/>
        <v>46345</v>
      </c>
      <c r="F31" s="50">
        <f t="shared" si="3"/>
        <v>46346</v>
      </c>
      <c r="G31" s="51">
        <f t="shared" si="3"/>
        <v>46347</v>
      </c>
      <c r="H31" s="52">
        <f t="shared" si="3"/>
        <v>46348</v>
      </c>
    </row>
    <row r="32" spans="1:8">
      <c r="A32" s="77"/>
      <c r="B32" s="79"/>
      <c r="C32" s="81"/>
      <c r="D32" s="81"/>
      <c r="E32" s="81"/>
      <c r="F32" s="81"/>
      <c r="G32" s="83"/>
      <c r="H32" s="85"/>
    </row>
    <row r="33" spans="1:8">
      <c r="A33" s="77"/>
      <c r="B33" s="79"/>
      <c r="C33" s="81"/>
      <c r="D33" s="81"/>
      <c r="E33" s="81"/>
      <c r="F33" s="81"/>
      <c r="G33" s="83"/>
      <c r="H33" s="85"/>
    </row>
    <row r="34" spans="1:8">
      <c r="A34" s="77"/>
      <c r="B34" s="79"/>
      <c r="C34" s="81"/>
      <c r="D34" s="81"/>
      <c r="E34" s="81"/>
      <c r="F34" s="81"/>
      <c r="G34" s="83"/>
      <c r="H34" s="85"/>
    </row>
    <row r="35" spans="1:8">
      <c r="A35" s="77"/>
      <c r="B35" s="79"/>
      <c r="C35" s="81"/>
      <c r="D35" s="81"/>
      <c r="E35" s="81"/>
      <c r="F35" s="81"/>
      <c r="G35" s="83"/>
      <c r="H35" s="85"/>
    </row>
    <row r="36" spans="1:8">
      <c r="A36" s="77"/>
      <c r="B36" s="79"/>
      <c r="C36" s="81"/>
      <c r="D36" s="81"/>
      <c r="E36" s="81"/>
      <c r="F36" s="81"/>
      <c r="G36" s="83"/>
      <c r="H36" s="85"/>
    </row>
    <row r="37" spans="1:8">
      <c r="A37" s="77"/>
      <c r="B37" s="79"/>
      <c r="C37" s="81"/>
      <c r="D37" s="81"/>
      <c r="E37" s="81"/>
      <c r="F37" s="81"/>
      <c r="G37" s="83"/>
      <c r="H37" s="85"/>
    </row>
    <row r="38" spans="1:8">
      <c r="A38" s="77"/>
      <c r="B38" s="79"/>
      <c r="C38" s="81"/>
      <c r="D38" s="81"/>
      <c r="E38" s="81"/>
      <c r="F38" s="81"/>
      <c r="G38" s="83"/>
      <c r="H38" s="85"/>
    </row>
    <row r="39" spans="1:8" ht="15" thickBot="1">
      <c r="A39" s="78"/>
      <c r="B39" s="80"/>
      <c r="C39" s="82"/>
      <c r="D39" s="82"/>
      <c r="E39" s="82"/>
      <c r="F39" s="82"/>
      <c r="G39" s="84"/>
      <c r="H39" s="86"/>
    </row>
    <row r="40" spans="1:8" ht="19.8" thickTop="1">
      <c r="A40" s="89">
        <f>WEEKNUM(B40,21)</f>
        <v>48</v>
      </c>
      <c r="B40" s="49">
        <f>DATE($R$2,$S$2,(1-WEEKDAY(DATE($R$2,$S$2,1),2))+(COLUMN(B31)-1)+(ROW(K5)-1)*7)</f>
        <v>46349</v>
      </c>
      <c r="C40" s="50">
        <f t="shared" ref="C40:H40" si="4">DATE($R$2,$S$2,(1-WEEKDAY(DATE($R$2,$S$2,1),2))+(COLUMN(C31)-1)+(ROW(L5)-1)*7)</f>
        <v>46350</v>
      </c>
      <c r="D40" s="50">
        <f t="shared" si="4"/>
        <v>46351</v>
      </c>
      <c r="E40" s="50">
        <f t="shared" si="4"/>
        <v>46352</v>
      </c>
      <c r="F40" s="50">
        <f t="shared" si="4"/>
        <v>46353</v>
      </c>
      <c r="G40" s="51">
        <f t="shared" si="4"/>
        <v>46354</v>
      </c>
      <c r="H40" s="52">
        <f t="shared" si="4"/>
        <v>46355</v>
      </c>
    </row>
    <row r="41" spans="1:8">
      <c r="A41" s="63"/>
      <c r="B41" s="79"/>
      <c r="C41" s="81"/>
      <c r="D41" s="81"/>
      <c r="E41" s="81"/>
      <c r="F41" s="81"/>
      <c r="G41" s="83"/>
      <c r="H41" s="85"/>
    </row>
    <row r="42" spans="1:8">
      <c r="A42" s="63"/>
      <c r="B42" s="79"/>
      <c r="C42" s="81"/>
      <c r="D42" s="81"/>
      <c r="E42" s="81"/>
      <c r="F42" s="81"/>
      <c r="G42" s="83"/>
      <c r="H42" s="85"/>
    </row>
    <row r="43" spans="1:8">
      <c r="A43" s="63"/>
      <c r="B43" s="79"/>
      <c r="C43" s="81"/>
      <c r="D43" s="81"/>
      <c r="E43" s="81"/>
      <c r="F43" s="81"/>
      <c r="G43" s="83"/>
      <c r="H43" s="85"/>
    </row>
    <row r="44" spans="1:8">
      <c r="A44" s="63"/>
      <c r="B44" s="79"/>
      <c r="C44" s="81"/>
      <c r="D44" s="81"/>
      <c r="E44" s="81"/>
      <c r="F44" s="81"/>
      <c r="G44" s="83"/>
      <c r="H44" s="85"/>
    </row>
    <row r="45" spans="1:8">
      <c r="A45" s="63"/>
      <c r="B45" s="79"/>
      <c r="C45" s="81"/>
      <c r="D45" s="81"/>
      <c r="E45" s="81"/>
      <c r="F45" s="81"/>
      <c r="G45" s="83"/>
      <c r="H45" s="85"/>
    </row>
    <row r="46" spans="1:8">
      <c r="A46" s="63"/>
      <c r="B46" s="79"/>
      <c r="C46" s="81"/>
      <c r="D46" s="81"/>
      <c r="E46" s="81"/>
      <c r="F46" s="81"/>
      <c r="G46" s="83"/>
      <c r="H46" s="85"/>
    </row>
    <row r="47" spans="1:8">
      <c r="A47" s="63"/>
      <c r="B47" s="79"/>
      <c r="C47" s="81"/>
      <c r="D47" s="81"/>
      <c r="E47" s="81"/>
      <c r="F47" s="81"/>
      <c r="G47" s="83"/>
      <c r="H47" s="85"/>
    </row>
    <row r="48" spans="1:8">
      <c r="A48" s="63"/>
      <c r="B48" s="90"/>
      <c r="C48" s="91"/>
      <c r="D48" s="91"/>
      <c r="E48" s="91"/>
      <c r="F48" s="91"/>
      <c r="G48" s="87"/>
      <c r="H48" s="88"/>
    </row>
    <row r="49" spans="1:8" ht="18.75" customHeight="1">
      <c r="A49" s="98">
        <f>WEEKNUM(B49,21)</f>
        <v>49</v>
      </c>
      <c r="B49" s="99">
        <f>DATE($R$2,$S$2,(1-WEEKDAY(DATE($R$2,$S$2,1),2))+(COLUMN(B40)-1)+(ROW(K6)-1)*7)</f>
        <v>46356</v>
      </c>
      <c r="C49" s="100">
        <f>DATE($R$2,$S$2,(1-WEEKDAY(DATE($R$2,$S$2,1),2))+(COLUMN(C40)-1)+(ROW(L6)-1)*7)</f>
        <v>46357</v>
      </c>
      <c r="D49" s="100">
        <f>DATE($R$2,$S$2,(1-WEEKDAY(DATE($R$2,$S$2,1),2))+(COLUMN(D40)-1)+(ROW(M6)-1)*7)</f>
        <v>46358</v>
      </c>
      <c r="E49" s="100">
        <f>DATE($R$2,$S$2,(1-WEEKDAY(DATE($R$2,$S$2,1),2))+(COLUMN(E40)-1)+(ROW(N6)-1)*7)</f>
        <v>46359</v>
      </c>
      <c r="F49" s="100">
        <f>DATE($R$2,$S$2,(1-WEEKDAY(DATE($R$2,$S$2,1),2))+(COLUMN(F40)-1)+(ROW(O6)-1)*7)</f>
        <v>46360</v>
      </c>
      <c r="G49" s="101">
        <f>DATE($R$2,$S$2,(1-WEEKDAY(DATE($R$2,$S$2,1),2))+(COLUMN(G40)-1)+(ROW(P6)-1)*7)</f>
        <v>46361</v>
      </c>
      <c r="H49" s="102">
        <f>DATE($R$2,$S$2,(1-WEEKDAY(DATE($R$2,$S$2,1),2))+(COLUMN(H40)-1)+(ROW(Q6)-1)*7)</f>
        <v>46362</v>
      </c>
    </row>
    <row r="50" spans="1:8">
      <c r="A50" s="77"/>
      <c r="B50" s="103"/>
      <c r="C50" s="104"/>
      <c r="D50" s="104"/>
      <c r="E50" s="104"/>
      <c r="F50" s="104"/>
      <c r="G50" s="105"/>
      <c r="H50" s="106"/>
    </row>
    <row r="51" spans="1:8">
      <c r="A51" s="77"/>
      <c r="B51" s="103"/>
      <c r="C51" s="104"/>
      <c r="D51" s="104"/>
      <c r="E51" s="104"/>
      <c r="F51" s="104"/>
      <c r="G51" s="105"/>
      <c r="H51" s="106"/>
    </row>
    <row r="52" spans="1:8">
      <c r="A52" s="77"/>
      <c r="B52" s="103"/>
      <c r="C52" s="104"/>
      <c r="D52" s="104"/>
      <c r="E52" s="104"/>
      <c r="F52" s="104"/>
      <c r="G52" s="105"/>
      <c r="H52" s="106"/>
    </row>
    <row r="53" spans="1:8">
      <c r="A53" s="77"/>
      <c r="B53" s="103"/>
      <c r="C53" s="104"/>
      <c r="D53" s="104"/>
      <c r="E53" s="104"/>
      <c r="F53" s="104"/>
      <c r="G53" s="105"/>
      <c r="H53" s="106"/>
    </row>
    <row r="54" spans="1:8">
      <c r="A54" s="77"/>
      <c r="B54" s="103"/>
      <c r="C54" s="104"/>
      <c r="D54" s="104"/>
      <c r="E54" s="104"/>
      <c r="F54" s="104"/>
      <c r="G54" s="105"/>
      <c r="H54" s="106"/>
    </row>
    <row r="55" spans="1:8">
      <c r="A55" s="77"/>
      <c r="B55" s="103"/>
      <c r="C55" s="104"/>
      <c r="D55" s="104"/>
      <c r="E55" s="104"/>
      <c r="F55" s="104"/>
      <c r="G55" s="105"/>
      <c r="H55" s="106"/>
    </row>
    <row r="56" spans="1:8">
      <c r="A56" s="77"/>
      <c r="B56" s="103"/>
      <c r="C56" s="104"/>
      <c r="D56" s="104"/>
      <c r="E56" s="104"/>
      <c r="F56" s="104"/>
      <c r="G56" s="105"/>
      <c r="H56" s="106"/>
    </row>
    <row r="57" spans="1:8">
      <c r="A57" s="77"/>
      <c r="B57" s="107"/>
      <c r="C57" s="108"/>
      <c r="D57" s="108"/>
      <c r="E57" s="108"/>
      <c r="F57" s="108"/>
      <c r="G57" s="109"/>
      <c r="H57" s="110"/>
    </row>
  </sheetData>
  <sheetProtection selectLockedCells="1"/>
  <mergeCells count="51">
    <mergeCell ref="F50:F57"/>
    <mergeCell ref="G50:G57"/>
    <mergeCell ref="H50:H57"/>
    <mergeCell ref="A49:A57"/>
    <mergeCell ref="B50:B57"/>
    <mergeCell ref="C50:C57"/>
    <mergeCell ref="D50:D57"/>
    <mergeCell ref="E50:E57"/>
    <mergeCell ref="A1:C2"/>
    <mergeCell ref="D1:G2"/>
    <mergeCell ref="H1:H2"/>
    <mergeCell ref="A4:A12"/>
    <mergeCell ref="B5:B12"/>
    <mergeCell ref="C5:C12"/>
    <mergeCell ref="D5:D12"/>
    <mergeCell ref="E5:E12"/>
    <mergeCell ref="F5:F12"/>
    <mergeCell ref="G5:G12"/>
    <mergeCell ref="H5:H12"/>
    <mergeCell ref="A13:A21"/>
    <mergeCell ref="B14:B21"/>
    <mergeCell ref="C14:C21"/>
    <mergeCell ref="D14:D21"/>
    <mergeCell ref="E14:E21"/>
    <mergeCell ref="F14:F21"/>
    <mergeCell ref="G14:G21"/>
    <mergeCell ref="H14:H21"/>
    <mergeCell ref="G23:G30"/>
    <mergeCell ref="H23:H30"/>
    <mergeCell ref="F32:F39"/>
    <mergeCell ref="G32:G39"/>
    <mergeCell ref="H32:H39"/>
    <mergeCell ref="A22:A30"/>
    <mergeCell ref="B23:B30"/>
    <mergeCell ref="C23:C30"/>
    <mergeCell ref="D23:D30"/>
    <mergeCell ref="E23:E30"/>
    <mergeCell ref="F23:F30"/>
    <mergeCell ref="A31:A39"/>
    <mergeCell ref="B32:B39"/>
    <mergeCell ref="C32:C39"/>
    <mergeCell ref="D32:D39"/>
    <mergeCell ref="E32:E39"/>
    <mergeCell ref="G41:G48"/>
    <mergeCell ref="H41:H48"/>
    <mergeCell ref="A40:A48"/>
    <mergeCell ref="B41:B48"/>
    <mergeCell ref="C41:C48"/>
    <mergeCell ref="D41:D48"/>
    <mergeCell ref="E41:E48"/>
    <mergeCell ref="F41:F48"/>
  </mergeCells>
  <conditionalFormatting sqref="B4:H5 B13:H14 B22:H23 B31:H33 B40:H41">
    <cfRule type="expression" dxfId="20" priority="7">
      <formula>MONTH(B4)=$S$2</formula>
    </cfRule>
    <cfRule type="expression" dxfId="19" priority="8">
      <formula>MONTH(B4)&lt;&gt;$S$2</formula>
    </cfRule>
  </conditionalFormatting>
  <conditionalFormatting sqref="B49:H50">
    <cfRule type="expression" dxfId="3" priority="3">
      <formula>MONTH(B49)=$S$2</formula>
    </cfRule>
    <cfRule type="expression" dxfId="2" priority="4">
      <formula>MONTH(B49)&lt;&gt;$S$2</formula>
    </cfRule>
  </conditionalFormatting>
  <pageMargins left="0.4" right="0.25" top="0.56999999999999995" bottom="0.28999999999999998" header="0.17" footer="0.18"/>
  <pageSetup paperSize="9" scale="88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5D24CE88-6985-4208-B757-B84F3EDB635B}">
            <xm:f>MATCH(B4,Feiertage!$B:$B,0)&gt;0</xm:f>
            <x14:dxf>
              <font>
                <b/>
                <i val="0"/>
                <color rgb="FFC00000"/>
              </font>
              <fill>
                <patternFill>
                  <bgColor rgb="FFFFE5E5"/>
                </patternFill>
              </fill>
            </x14:dxf>
          </x14:cfRule>
          <xm:sqref>B4:H48</xm:sqref>
        </x14:conditionalFormatting>
        <x14:conditionalFormatting xmlns:xm="http://schemas.microsoft.com/office/excel/2006/main">
          <x14:cfRule type="expression" priority="5" id="{9CD109E9-0F14-4805-A83B-447513D1263F}">
            <xm:f>MATCH(B4,Feiertage!$B:$B,0)&gt;0</xm:f>
            <x14:dxf>
              <font>
                <b/>
                <i val="0"/>
                <color rgb="FFC00000"/>
              </font>
              <fill>
                <patternFill>
                  <bgColor rgb="FFFFE5E5"/>
                </patternFill>
              </fill>
            </x14:dxf>
          </x14:cfRule>
          <xm:sqref>B5:H12 B14:H21 B23:H30 B32:H39 B41:H48</xm:sqref>
        </x14:conditionalFormatting>
        <x14:conditionalFormatting xmlns:xm="http://schemas.microsoft.com/office/excel/2006/main">
          <x14:cfRule type="expression" priority="2" id="{F78B245D-A56D-48A6-A831-614B4CB5F3CD}">
            <xm:f>MATCH(B49,Feiertage!$B:$B,0)&gt;0</xm:f>
            <x14:dxf>
              <font>
                <b/>
                <i val="0"/>
                <color rgb="FFC00000"/>
              </font>
              <fill>
                <patternFill>
                  <bgColor rgb="FFFFE5E5"/>
                </patternFill>
              </fill>
            </x14:dxf>
          </x14:cfRule>
          <xm:sqref>B49:H57</xm:sqref>
        </x14:conditionalFormatting>
        <x14:conditionalFormatting xmlns:xm="http://schemas.microsoft.com/office/excel/2006/main">
          <x14:cfRule type="expression" priority="1" id="{52C2EF24-04F5-4D64-875C-503B523BA8FB}">
            <xm:f>MATCH(B49,Feiertage!$B:$B,0)&gt;0</xm:f>
            <x14:dxf>
              <font>
                <b/>
                <i val="0"/>
                <color rgb="FFC00000"/>
              </font>
              <fill>
                <patternFill>
                  <bgColor rgb="FFFFE5E5"/>
                </patternFill>
              </fill>
            </x14:dxf>
          </x14:cfRule>
          <xm:sqref>B50:H57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7FCAA-5BC2-40CC-A76D-4CC6449EA93D}">
  <dimension ref="A1:S51"/>
  <sheetViews>
    <sheetView showGridLines="0" workbookViewId="0">
      <pane ySplit="3" topLeftCell="A4" activePane="bottomLeft" state="frozen"/>
      <selection pane="bottomLeft" activeCell="B5" sqref="B5:B11"/>
    </sheetView>
  </sheetViews>
  <sheetFormatPr baseColWidth="10" defaultRowHeight="14.4"/>
  <cols>
    <col min="1" max="1" width="5.6640625" customWidth="1"/>
    <col min="2" max="2" width="12.6640625" customWidth="1"/>
    <col min="3" max="3" width="12.88671875" customWidth="1"/>
    <col min="4" max="8" width="12.6640625" customWidth="1"/>
    <col min="17" max="17" width="11.44140625" customWidth="1"/>
    <col min="18" max="19" width="11.44140625" hidden="1" customWidth="1"/>
    <col min="20" max="21" width="11.44140625" customWidth="1"/>
  </cols>
  <sheetData>
    <row r="1" spans="1:19" ht="15" customHeight="1">
      <c r="A1" s="72" t="s">
        <v>10</v>
      </c>
      <c r="B1" s="72"/>
      <c r="C1" s="72"/>
      <c r="D1" s="94">
        <f>DATE(R2,S2,1)</f>
        <v>46357</v>
      </c>
      <c r="E1" s="94"/>
      <c r="F1" s="94"/>
      <c r="G1" s="94"/>
      <c r="H1" s="93">
        <f>DATE(R2,S2,1)</f>
        <v>46357</v>
      </c>
      <c r="R1" s="8" t="s">
        <v>0</v>
      </c>
      <c r="S1" s="8" t="s">
        <v>1</v>
      </c>
    </row>
    <row r="2" spans="1:19" ht="15" customHeight="1">
      <c r="A2" s="72"/>
      <c r="B2" s="72"/>
      <c r="C2" s="72"/>
      <c r="D2" s="94"/>
      <c r="E2" s="94"/>
      <c r="F2" s="94"/>
      <c r="G2" s="94"/>
      <c r="H2" s="93"/>
      <c r="R2" s="7">
        <f>JAN!$R$2</f>
        <v>2026</v>
      </c>
      <c r="S2" s="7">
        <v>12</v>
      </c>
    </row>
    <row r="3" spans="1:19" ht="36.75" customHeight="1" thickBot="1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</row>
    <row r="4" spans="1:19" ht="19.8" thickTop="1">
      <c r="A4" s="62">
        <f>WEEKNUM($B$4,21)</f>
        <v>49</v>
      </c>
      <c r="B4" s="53">
        <f>DATE($R$2,$S$2,(1-WEEKDAY(DATE($R$2,$S$2,1),2))+(COLUMN(B3)-1)+(ROW(K1)-1)*7)</f>
        <v>46356</v>
      </c>
      <c r="C4" s="54">
        <f t="shared" ref="C4:H4" si="0">DATE($R$2,$S$2,(1-WEEKDAY(DATE($R$2,$S$2,1),2))+(COLUMN(C3)-1)+(ROW(L1)-1)*7)</f>
        <v>46357</v>
      </c>
      <c r="D4" s="54">
        <f t="shared" si="0"/>
        <v>46358</v>
      </c>
      <c r="E4" s="54">
        <f t="shared" si="0"/>
        <v>46359</v>
      </c>
      <c r="F4" s="54">
        <f t="shared" si="0"/>
        <v>46360</v>
      </c>
      <c r="G4" s="55">
        <f t="shared" si="0"/>
        <v>46361</v>
      </c>
      <c r="H4" s="56">
        <f t="shared" si="0"/>
        <v>46362</v>
      </c>
    </row>
    <row r="5" spans="1:19">
      <c r="A5" s="63"/>
      <c r="B5" s="65"/>
      <c r="C5" s="68"/>
      <c r="D5" s="68"/>
      <c r="E5" s="68"/>
      <c r="F5" s="68"/>
      <c r="G5" s="70"/>
      <c r="H5" s="74"/>
    </row>
    <row r="6" spans="1:19">
      <c r="A6" s="63"/>
      <c r="B6" s="65"/>
      <c r="C6" s="68"/>
      <c r="D6" s="68"/>
      <c r="E6" s="68"/>
      <c r="F6" s="68"/>
      <c r="G6" s="70"/>
      <c r="H6" s="74"/>
    </row>
    <row r="7" spans="1:19">
      <c r="A7" s="63"/>
      <c r="B7" s="65"/>
      <c r="C7" s="68"/>
      <c r="D7" s="68"/>
      <c r="E7" s="68"/>
      <c r="F7" s="68"/>
      <c r="G7" s="70"/>
      <c r="H7" s="74"/>
    </row>
    <row r="8" spans="1:19">
      <c r="A8" s="63"/>
      <c r="B8" s="65"/>
      <c r="C8" s="68"/>
      <c r="D8" s="68"/>
      <c r="E8" s="68"/>
      <c r="F8" s="68"/>
      <c r="G8" s="70"/>
      <c r="H8" s="74"/>
    </row>
    <row r="9" spans="1:19">
      <c r="A9" s="63"/>
      <c r="B9" s="65"/>
      <c r="C9" s="68"/>
      <c r="D9" s="68"/>
      <c r="E9" s="68"/>
      <c r="F9" s="68"/>
      <c r="G9" s="70"/>
      <c r="H9" s="74"/>
    </row>
    <row r="10" spans="1:19">
      <c r="A10" s="63"/>
      <c r="B10" s="65"/>
      <c r="C10" s="68"/>
      <c r="D10" s="68"/>
      <c r="E10" s="68"/>
      <c r="F10" s="68"/>
      <c r="G10" s="70"/>
      <c r="H10" s="74"/>
    </row>
    <row r="11" spans="1:19" ht="15" thickBot="1">
      <c r="A11" s="64"/>
      <c r="B11" s="66"/>
      <c r="C11" s="69"/>
      <c r="D11" s="69"/>
      <c r="E11" s="69"/>
      <c r="F11" s="69"/>
      <c r="G11" s="71"/>
      <c r="H11" s="75"/>
    </row>
    <row r="12" spans="1:19" ht="19.8" thickTop="1">
      <c r="A12" s="76">
        <f>WEEKNUM($B$12,21)</f>
        <v>50</v>
      </c>
      <c r="B12" s="49">
        <f>DATE($R$2,$S$2,(1-WEEKDAY(DATE($R$2,$S$2,1),2))+(COLUMN(B4)-1)+(ROW(K2)-1)*7)</f>
        <v>46363</v>
      </c>
      <c r="C12" s="50">
        <f t="shared" ref="C12:H12" si="1">DATE($R$2,$S$2,(1-WEEKDAY(DATE($R$2,$S$2,1),2))+(COLUMN(C4)-1)+(ROW(L2)-1)*7)</f>
        <v>46364</v>
      </c>
      <c r="D12" s="50">
        <f t="shared" si="1"/>
        <v>46365</v>
      </c>
      <c r="E12" s="50">
        <f t="shared" si="1"/>
        <v>46366</v>
      </c>
      <c r="F12" s="50">
        <f t="shared" si="1"/>
        <v>46367</v>
      </c>
      <c r="G12" s="51">
        <f t="shared" si="1"/>
        <v>46368</v>
      </c>
      <c r="H12" s="52">
        <f t="shared" si="1"/>
        <v>46369</v>
      </c>
    </row>
    <row r="13" spans="1:19">
      <c r="A13" s="77"/>
      <c r="B13" s="79"/>
      <c r="C13" s="81"/>
      <c r="D13" s="81"/>
      <c r="E13" s="81"/>
      <c r="F13" s="81"/>
      <c r="G13" s="83"/>
      <c r="H13" s="85"/>
    </row>
    <row r="14" spans="1:19">
      <c r="A14" s="77"/>
      <c r="B14" s="79"/>
      <c r="C14" s="81"/>
      <c r="D14" s="81"/>
      <c r="E14" s="81"/>
      <c r="F14" s="81"/>
      <c r="G14" s="83"/>
      <c r="H14" s="85"/>
    </row>
    <row r="15" spans="1:19">
      <c r="A15" s="77"/>
      <c r="B15" s="79"/>
      <c r="C15" s="81"/>
      <c r="D15" s="81"/>
      <c r="E15" s="81"/>
      <c r="F15" s="81"/>
      <c r="G15" s="83"/>
      <c r="H15" s="85"/>
    </row>
    <row r="16" spans="1:19">
      <c r="A16" s="77"/>
      <c r="B16" s="79"/>
      <c r="C16" s="81"/>
      <c r="D16" s="81"/>
      <c r="E16" s="81"/>
      <c r="F16" s="81"/>
      <c r="G16" s="83"/>
      <c r="H16" s="85"/>
    </row>
    <row r="17" spans="1:8">
      <c r="A17" s="77"/>
      <c r="B17" s="79"/>
      <c r="C17" s="81"/>
      <c r="D17" s="81"/>
      <c r="E17" s="81"/>
      <c r="F17" s="81"/>
      <c r="G17" s="83"/>
      <c r="H17" s="85"/>
    </row>
    <row r="18" spans="1:8">
      <c r="A18" s="77"/>
      <c r="B18" s="79"/>
      <c r="C18" s="81"/>
      <c r="D18" s="81"/>
      <c r="E18" s="81"/>
      <c r="F18" s="81"/>
      <c r="G18" s="83"/>
      <c r="H18" s="85"/>
    </row>
    <row r="19" spans="1:8" ht="15" thickBot="1">
      <c r="A19" s="78"/>
      <c r="B19" s="80"/>
      <c r="C19" s="82"/>
      <c r="D19" s="82"/>
      <c r="E19" s="82"/>
      <c r="F19" s="82"/>
      <c r="G19" s="84"/>
      <c r="H19" s="86"/>
    </row>
    <row r="20" spans="1:8" ht="19.8" thickTop="1">
      <c r="A20" s="62">
        <f>WEEKNUM($B$20,21)</f>
        <v>51</v>
      </c>
      <c r="B20" s="49">
        <f t="shared" ref="B20:H20" si="2">DATE($R$2,$S$2,(1-WEEKDAY(DATE($R$2,$S$2,1),2))+(COLUMN(B12)-1)+(ROW(K3)-1)*7)</f>
        <v>46370</v>
      </c>
      <c r="C20" s="50">
        <f t="shared" si="2"/>
        <v>46371</v>
      </c>
      <c r="D20" s="50">
        <f t="shared" si="2"/>
        <v>46372</v>
      </c>
      <c r="E20" s="50">
        <f t="shared" si="2"/>
        <v>46373</v>
      </c>
      <c r="F20" s="50">
        <f t="shared" si="2"/>
        <v>46374</v>
      </c>
      <c r="G20" s="51">
        <f t="shared" si="2"/>
        <v>46375</v>
      </c>
      <c r="H20" s="52">
        <f t="shared" si="2"/>
        <v>46376</v>
      </c>
    </row>
    <row r="21" spans="1:8">
      <c r="A21" s="63"/>
      <c r="B21" s="79"/>
      <c r="C21" s="81"/>
      <c r="D21" s="81"/>
      <c r="E21" s="81"/>
      <c r="F21" s="81"/>
      <c r="G21" s="83"/>
      <c r="H21" s="85"/>
    </row>
    <row r="22" spans="1:8">
      <c r="A22" s="63"/>
      <c r="B22" s="79"/>
      <c r="C22" s="81"/>
      <c r="D22" s="81"/>
      <c r="E22" s="81"/>
      <c r="F22" s="81"/>
      <c r="G22" s="83"/>
      <c r="H22" s="85"/>
    </row>
    <row r="23" spans="1:8">
      <c r="A23" s="63"/>
      <c r="B23" s="79"/>
      <c r="C23" s="81"/>
      <c r="D23" s="81"/>
      <c r="E23" s="81"/>
      <c r="F23" s="81"/>
      <c r="G23" s="83"/>
      <c r="H23" s="85"/>
    </row>
    <row r="24" spans="1:8">
      <c r="A24" s="63"/>
      <c r="B24" s="79"/>
      <c r="C24" s="81"/>
      <c r="D24" s="81"/>
      <c r="E24" s="81"/>
      <c r="F24" s="81"/>
      <c r="G24" s="83"/>
      <c r="H24" s="85"/>
    </row>
    <row r="25" spans="1:8">
      <c r="A25" s="63"/>
      <c r="B25" s="79"/>
      <c r="C25" s="81"/>
      <c r="D25" s="81"/>
      <c r="E25" s="81"/>
      <c r="F25" s="81"/>
      <c r="G25" s="83"/>
      <c r="H25" s="85"/>
    </row>
    <row r="26" spans="1:8">
      <c r="A26" s="63"/>
      <c r="B26" s="79"/>
      <c r="C26" s="81"/>
      <c r="D26" s="81"/>
      <c r="E26" s="81"/>
      <c r="F26" s="81"/>
      <c r="G26" s="83"/>
      <c r="H26" s="85"/>
    </row>
    <row r="27" spans="1:8" ht="15" thickBot="1">
      <c r="A27" s="64"/>
      <c r="B27" s="80"/>
      <c r="C27" s="82"/>
      <c r="D27" s="82"/>
      <c r="E27" s="82"/>
      <c r="F27" s="82"/>
      <c r="G27" s="84"/>
      <c r="H27" s="86"/>
    </row>
    <row r="28" spans="1:8" ht="19.8" thickTop="1">
      <c r="A28" s="76">
        <f>WEEKNUM($B$28,21)</f>
        <v>52</v>
      </c>
      <c r="B28" s="49">
        <f t="shared" ref="B28:H28" si="3">DATE($R$2,$S$2,(1-WEEKDAY(DATE($R$2,$S$2,1),2))+(COLUMN(B20)-1)+(ROW(K4)-1)*7)</f>
        <v>46377</v>
      </c>
      <c r="C28" s="50">
        <f t="shared" si="3"/>
        <v>46378</v>
      </c>
      <c r="D28" s="50">
        <f t="shared" si="3"/>
        <v>46379</v>
      </c>
      <c r="E28" s="50">
        <f t="shared" si="3"/>
        <v>46380</v>
      </c>
      <c r="F28" s="50">
        <f t="shared" si="3"/>
        <v>46381</v>
      </c>
      <c r="G28" s="51">
        <f t="shared" si="3"/>
        <v>46382</v>
      </c>
      <c r="H28" s="52">
        <f t="shared" si="3"/>
        <v>46383</v>
      </c>
    </row>
    <row r="29" spans="1:8">
      <c r="A29" s="77"/>
      <c r="B29" s="79"/>
      <c r="C29" s="81"/>
      <c r="D29" s="81"/>
      <c r="E29" s="81"/>
      <c r="F29" s="81"/>
      <c r="G29" s="83"/>
      <c r="H29" s="85"/>
    </row>
    <row r="30" spans="1:8">
      <c r="A30" s="77"/>
      <c r="B30" s="79"/>
      <c r="C30" s="81"/>
      <c r="D30" s="81"/>
      <c r="E30" s="81"/>
      <c r="F30" s="81"/>
      <c r="G30" s="83"/>
      <c r="H30" s="85"/>
    </row>
    <row r="31" spans="1:8">
      <c r="A31" s="77"/>
      <c r="B31" s="79"/>
      <c r="C31" s="81"/>
      <c r="D31" s="81"/>
      <c r="E31" s="81"/>
      <c r="F31" s="81"/>
      <c r="G31" s="83"/>
      <c r="H31" s="85"/>
    </row>
    <row r="32" spans="1:8">
      <c r="A32" s="77"/>
      <c r="B32" s="79"/>
      <c r="C32" s="81"/>
      <c r="D32" s="81"/>
      <c r="E32" s="81"/>
      <c r="F32" s="81"/>
      <c r="G32" s="83"/>
      <c r="H32" s="85"/>
    </row>
    <row r="33" spans="1:8">
      <c r="A33" s="77"/>
      <c r="B33" s="79"/>
      <c r="C33" s="81"/>
      <c r="D33" s="81"/>
      <c r="E33" s="81"/>
      <c r="F33" s="81"/>
      <c r="G33" s="83"/>
      <c r="H33" s="85"/>
    </row>
    <row r="34" spans="1:8">
      <c r="A34" s="77"/>
      <c r="B34" s="79"/>
      <c r="C34" s="81"/>
      <c r="D34" s="81"/>
      <c r="E34" s="81"/>
      <c r="F34" s="81"/>
      <c r="G34" s="83"/>
      <c r="H34" s="85"/>
    </row>
    <row r="35" spans="1:8" ht="15" thickBot="1">
      <c r="A35" s="78"/>
      <c r="B35" s="80"/>
      <c r="C35" s="82"/>
      <c r="D35" s="82"/>
      <c r="E35" s="82"/>
      <c r="F35" s="82"/>
      <c r="G35" s="84"/>
      <c r="H35" s="86"/>
    </row>
    <row r="36" spans="1:8" ht="19.8" thickTop="1">
      <c r="A36" s="89">
        <f>WEEKNUM(B36,21)</f>
        <v>53</v>
      </c>
      <c r="B36" s="49">
        <f t="shared" ref="B36:H36" si="4">DATE($R$2,$S$2,(1-WEEKDAY(DATE($R$2,$S$2,1),2))+(COLUMN(B28)-1)+(ROW(K5)-1)*7)</f>
        <v>46384</v>
      </c>
      <c r="C36" s="50">
        <f t="shared" si="4"/>
        <v>46385</v>
      </c>
      <c r="D36" s="50">
        <f t="shared" si="4"/>
        <v>46386</v>
      </c>
      <c r="E36" s="50">
        <f t="shared" si="4"/>
        <v>46387</v>
      </c>
      <c r="F36" s="50">
        <f t="shared" si="4"/>
        <v>46388</v>
      </c>
      <c r="G36" s="51">
        <f t="shared" si="4"/>
        <v>46389</v>
      </c>
      <c r="H36" s="52">
        <f t="shared" si="4"/>
        <v>46390</v>
      </c>
    </row>
    <row r="37" spans="1:8">
      <c r="A37" s="63"/>
      <c r="B37" s="79"/>
      <c r="C37" s="81"/>
      <c r="D37" s="81"/>
      <c r="E37" s="81"/>
      <c r="F37" s="81"/>
      <c r="G37" s="83"/>
      <c r="H37" s="85"/>
    </row>
    <row r="38" spans="1:8">
      <c r="A38" s="63"/>
      <c r="B38" s="79"/>
      <c r="C38" s="81"/>
      <c r="D38" s="81"/>
      <c r="E38" s="81"/>
      <c r="F38" s="81"/>
      <c r="G38" s="83"/>
      <c r="H38" s="85"/>
    </row>
    <row r="39" spans="1:8">
      <c r="A39" s="63"/>
      <c r="B39" s="79"/>
      <c r="C39" s="81"/>
      <c r="D39" s="81"/>
      <c r="E39" s="81"/>
      <c r="F39" s="81"/>
      <c r="G39" s="83"/>
      <c r="H39" s="85"/>
    </row>
    <row r="40" spans="1:8">
      <c r="A40" s="63"/>
      <c r="B40" s="79"/>
      <c r="C40" s="81"/>
      <c r="D40" s="81"/>
      <c r="E40" s="81"/>
      <c r="F40" s="81"/>
      <c r="G40" s="83"/>
      <c r="H40" s="85"/>
    </row>
    <row r="41" spans="1:8">
      <c r="A41" s="63"/>
      <c r="B41" s="79"/>
      <c r="C41" s="81"/>
      <c r="D41" s="81"/>
      <c r="E41" s="81"/>
      <c r="F41" s="81"/>
      <c r="G41" s="83"/>
      <c r="H41" s="85"/>
    </row>
    <row r="42" spans="1:8">
      <c r="A42" s="63"/>
      <c r="B42" s="79"/>
      <c r="C42" s="81"/>
      <c r="D42" s="81"/>
      <c r="E42" s="81"/>
      <c r="F42" s="81"/>
      <c r="G42" s="83"/>
      <c r="H42" s="85"/>
    </row>
    <row r="43" spans="1:8">
      <c r="A43" s="63"/>
      <c r="B43" s="90"/>
      <c r="C43" s="91"/>
      <c r="D43" s="91"/>
      <c r="E43" s="91"/>
      <c r="F43" s="91"/>
      <c r="G43" s="87"/>
      <c r="H43" s="88"/>
    </row>
    <row r="44" spans="1:8" ht="18.75" hidden="1" customHeight="1">
      <c r="A44" s="89">
        <f>WEEKNUM(B44,21)</f>
        <v>1</v>
      </c>
      <c r="B44" s="49">
        <f t="shared" ref="B44:H44" si="5">DATE($R$2,$S$2,(1-WEEKDAY(DATE($R$2,$S$2,1),2))+(COLUMN(B36)-1)+(ROW(K6)-1)*7)</f>
        <v>46391</v>
      </c>
      <c r="C44" s="49">
        <f t="shared" si="5"/>
        <v>46392</v>
      </c>
      <c r="D44" s="49">
        <f t="shared" si="5"/>
        <v>46393</v>
      </c>
      <c r="E44" s="49">
        <f t="shared" si="5"/>
        <v>46394</v>
      </c>
      <c r="F44" s="49">
        <f t="shared" si="5"/>
        <v>46395</v>
      </c>
      <c r="G44" s="49">
        <f t="shared" si="5"/>
        <v>46396</v>
      </c>
      <c r="H44" s="49">
        <f t="shared" si="5"/>
        <v>46397</v>
      </c>
    </row>
    <row r="45" spans="1:8" hidden="1">
      <c r="A45" s="63"/>
      <c r="B45" s="79"/>
      <c r="C45" s="81"/>
      <c r="D45" s="81"/>
      <c r="E45" s="81"/>
      <c r="F45" s="81"/>
      <c r="G45" s="83"/>
      <c r="H45" s="85"/>
    </row>
    <row r="46" spans="1:8" hidden="1">
      <c r="A46" s="63"/>
      <c r="B46" s="79"/>
      <c r="C46" s="81"/>
      <c r="D46" s="81"/>
      <c r="E46" s="81"/>
      <c r="F46" s="81"/>
      <c r="G46" s="83"/>
      <c r="H46" s="85"/>
    </row>
    <row r="47" spans="1:8" hidden="1">
      <c r="A47" s="63"/>
      <c r="B47" s="79"/>
      <c r="C47" s="81"/>
      <c r="D47" s="81"/>
      <c r="E47" s="81"/>
      <c r="F47" s="81"/>
      <c r="G47" s="83"/>
      <c r="H47" s="85"/>
    </row>
    <row r="48" spans="1:8" hidden="1">
      <c r="A48" s="63"/>
      <c r="B48" s="79"/>
      <c r="C48" s="81"/>
      <c r="D48" s="81"/>
      <c r="E48" s="81"/>
      <c r="F48" s="81"/>
      <c r="G48" s="83"/>
      <c r="H48" s="85"/>
    </row>
    <row r="49" spans="1:8" hidden="1">
      <c r="A49" s="63"/>
      <c r="B49" s="79"/>
      <c r="C49" s="81"/>
      <c r="D49" s="81"/>
      <c r="E49" s="81"/>
      <c r="F49" s="81"/>
      <c r="G49" s="83"/>
      <c r="H49" s="85"/>
    </row>
    <row r="50" spans="1:8" hidden="1">
      <c r="A50" s="63"/>
      <c r="B50" s="79"/>
      <c r="C50" s="81"/>
      <c r="D50" s="81"/>
      <c r="E50" s="81"/>
      <c r="F50" s="81"/>
      <c r="G50" s="83"/>
      <c r="H50" s="85"/>
    </row>
    <row r="51" spans="1:8" hidden="1">
      <c r="A51" s="63"/>
      <c r="B51" s="90"/>
      <c r="C51" s="91"/>
      <c r="D51" s="91"/>
      <c r="E51" s="91"/>
      <c r="F51" s="91"/>
      <c r="G51" s="87"/>
      <c r="H51" s="88"/>
    </row>
  </sheetData>
  <sheetProtection algorithmName="SHA-512" hashValue="hZZGL5KJ4IIMZnAvtVNEk6ddrumyYmnyR556vodz3wUis3ZErOKfl+X8iLTcUhC99zjRFxCVhpcsgSi05EsM/g==" saltValue="KO+Omdgsefpt82A9IvrcOg==" spinCount="100000" sheet="1" objects="1" scenarios="1" selectLockedCells="1"/>
  <mergeCells count="51">
    <mergeCell ref="A1:C2"/>
    <mergeCell ref="D1:G2"/>
    <mergeCell ref="H1:H2"/>
    <mergeCell ref="A4:A11"/>
    <mergeCell ref="B5:B11"/>
    <mergeCell ref="C5:C11"/>
    <mergeCell ref="D5:D11"/>
    <mergeCell ref="E5:E11"/>
    <mergeCell ref="F5:F11"/>
    <mergeCell ref="G5:G11"/>
    <mergeCell ref="H5:H11"/>
    <mergeCell ref="A12:A19"/>
    <mergeCell ref="B13:B19"/>
    <mergeCell ref="C13:C19"/>
    <mergeCell ref="D13:D19"/>
    <mergeCell ref="E13:E19"/>
    <mergeCell ref="F13:F19"/>
    <mergeCell ref="G13:G19"/>
    <mergeCell ref="H13:H19"/>
    <mergeCell ref="G21:G27"/>
    <mergeCell ref="H21:H27"/>
    <mergeCell ref="F29:F35"/>
    <mergeCell ref="G29:G35"/>
    <mergeCell ref="H29:H35"/>
    <mergeCell ref="A20:A27"/>
    <mergeCell ref="B21:B27"/>
    <mergeCell ref="C21:C27"/>
    <mergeCell ref="D21:D27"/>
    <mergeCell ref="E21:E27"/>
    <mergeCell ref="F21:F27"/>
    <mergeCell ref="A28:A35"/>
    <mergeCell ref="B29:B35"/>
    <mergeCell ref="C29:C35"/>
    <mergeCell ref="D29:D35"/>
    <mergeCell ref="E29:E35"/>
    <mergeCell ref="G37:G43"/>
    <mergeCell ref="H37:H43"/>
    <mergeCell ref="A44:A51"/>
    <mergeCell ref="B45:B51"/>
    <mergeCell ref="C45:C51"/>
    <mergeCell ref="D45:D51"/>
    <mergeCell ref="E45:E51"/>
    <mergeCell ref="F45:F51"/>
    <mergeCell ref="G45:G51"/>
    <mergeCell ref="H45:H51"/>
    <mergeCell ref="A36:A43"/>
    <mergeCell ref="B37:B43"/>
    <mergeCell ref="C37:C43"/>
    <mergeCell ref="D37:D43"/>
    <mergeCell ref="E37:E43"/>
    <mergeCell ref="F37:F43"/>
  </mergeCells>
  <conditionalFormatting sqref="B4:H5 B12:H13 B20:H21 B28:H30 B36:H37">
    <cfRule type="expression" dxfId="16" priority="5">
      <formula>MONTH(B4)=$S$2</formula>
    </cfRule>
    <cfRule type="expression" dxfId="15" priority="6">
      <formula>MONTH(B4)&lt;&gt;$S$2</formula>
    </cfRule>
  </conditionalFormatting>
  <conditionalFormatting sqref="B44:H45">
    <cfRule type="expression" dxfId="12" priority="1">
      <formula>MONTH(B44)=$S$2</formula>
    </cfRule>
    <cfRule type="expression" dxfId="11" priority="2">
      <formula>MONTH(B44)&lt;&gt;$S$2</formula>
    </cfRule>
  </conditionalFormatting>
  <pageMargins left="0.4" right="0.17" top="0.31" bottom="0.17" header="0.17" footer="0.18"/>
  <pageSetup paperSize="9" fitToWidth="0" fitToHeight="0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DC91FAC3-02FA-4854-9F52-7EFBE7B4B189}">
            <xm:f>MATCH(B4,Feiertage!$B:$B,0)&gt;0</xm:f>
            <x14:dxf>
              <font>
                <b/>
                <i val="0"/>
                <color rgb="FFC00000"/>
              </font>
              <fill>
                <patternFill>
                  <bgColor rgb="FFFFE5E5"/>
                </patternFill>
              </fill>
            </x14:dxf>
          </x14:cfRule>
          <xm:sqref>B4:H51</xm:sqref>
        </x14:conditionalFormatting>
        <x14:conditionalFormatting xmlns:xm="http://schemas.microsoft.com/office/excel/2006/main">
          <x14:cfRule type="expression" priority="7" id="{E624476C-C8B7-4A73-89D4-4FA576287001}">
            <xm:f>MATCH(#REF!,Feiertage!$B:$B,0)&gt;0</xm:f>
            <x14:dxf>
              <font>
                <b/>
                <i val="0"/>
                <color rgb="FFC00000"/>
              </font>
              <fill>
                <patternFill>
                  <bgColor rgb="FFFFE5E5"/>
                </patternFill>
              </fill>
            </x14:dxf>
          </x14:cfRule>
          <xm:sqref>B10:H10 B18:H18 B26:H26 B34:H34 B43:H43 B51:H51</xm:sqref>
        </x14:conditionalFormatting>
        <x14:conditionalFormatting xmlns:xm="http://schemas.microsoft.com/office/excel/2006/main">
          <x14:cfRule type="expression" priority="3" id="{586A22F5-E370-4340-94F7-2601B12B32FD}">
            <xm:f>MATCH(B4,Feiertage!$B:$B,0)&gt;0</xm:f>
            <x14:dxf>
              <font>
                <b/>
                <i val="0"/>
                <color rgb="FFC00000"/>
              </font>
              <fill>
                <patternFill>
                  <bgColor rgb="FFFFE5E5"/>
                </patternFill>
              </fill>
            </x14:dxf>
          </x14:cfRule>
          <xm:sqref>B45:H50 B5:H9 B11:H11 B13:H17 B19:H19 B21:H25 B27:H27 B29:H33 B35:H35 B37:H42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02215-2151-4172-A0A5-8843A2417CE5}">
  <sheetPr>
    <tabColor rgb="FFFFB7B7"/>
    <pageSetUpPr fitToPage="1"/>
  </sheetPr>
  <dimension ref="A1:T51"/>
  <sheetViews>
    <sheetView showGridLines="0" workbookViewId="0">
      <pane ySplit="1" topLeftCell="A2" activePane="bottomLeft" state="frozen"/>
      <selection activeCell="K22" sqref="K22"/>
      <selection pane="bottomLeft" activeCell="D16" sqref="D16"/>
    </sheetView>
  </sheetViews>
  <sheetFormatPr baseColWidth="10" defaultColWidth="11.44140625" defaultRowHeight="13.8"/>
  <cols>
    <col min="1" max="1" width="14.44140625" style="45" customWidth="1"/>
    <col min="2" max="2" width="12.6640625" style="46" customWidth="1"/>
    <col min="3" max="3" width="6.88671875" style="46" customWidth="1"/>
    <col min="4" max="4" width="18.6640625" style="47" customWidth="1"/>
    <col min="5" max="5" width="43.33203125" style="48" bestFit="1" customWidth="1"/>
    <col min="6" max="6" width="14.33203125" style="48" customWidth="1"/>
    <col min="7" max="7" width="13" style="25" hidden="1" customWidth="1"/>
    <col min="8" max="8" width="3.33203125" style="25" customWidth="1"/>
    <col min="9" max="9" width="7.5546875" style="25" customWidth="1"/>
    <col min="10" max="10" width="11.44140625" style="25"/>
    <col min="11" max="11" width="4.33203125" style="25" customWidth="1"/>
    <col min="12" max="12" width="3.33203125" style="25" customWidth="1"/>
    <col min="13" max="13" width="11.44140625" style="25" hidden="1" customWidth="1"/>
    <col min="14" max="14" width="11.5546875" style="25" hidden="1" customWidth="1"/>
    <col min="15" max="16" width="16.88671875" style="25" hidden="1" customWidth="1"/>
    <col min="17" max="17" width="11.44140625" style="25" customWidth="1"/>
    <col min="18" max="18" width="7.5546875" style="25" customWidth="1"/>
    <col min="19" max="19" width="11.44140625" style="25"/>
    <col min="20" max="20" width="3.33203125" style="25" customWidth="1"/>
    <col min="21" max="16384" width="11.44140625" style="25"/>
  </cols>
  <sheetData>
    <row r="1" spans="1:20" s="14" customFormat="1" ht="50.4" customHeight="1" thickTop="1" thickBot="1">
      <c r="A1" s="9" t="s">
        <v>11</v>
      </c>
      <c r="B1" s="10" t="s">
        <v>0</v>
      </c>
      <c r="C1" s="10" t="s">
        <v>12</v>
      </c>
      <c r="D1" s="11" t="s">
        <v>13</v>
      </c>
      <c r="E1" s="11" t="s">
        <v>14</v>
      </c>
      <c r="F1" s="12" t="s">
        <v>15</v>
      </c>
      <c r="G1" s="13" t="s">
        <v>16</v>
      </c>
      <c r="I1" s="15" t="s">
        <v>17</v>
      </c>
      <c r="J1" s="96" t="s">
        <v>18</v>
      </c>
      <c r="K1" s="96"/>
      <c r="N1" s="16">
        <v>2025</v>
      </c>
      <c r="O1" s="17">
        <f>DATE($N$1,3,28)+MOD(24-MOD($N$1,19)*10.63,29)-MOD(TRUNC($N$1*5/4)+MOD(24-MOD($N$1,19)*10.63,29)+1,7)</f>
        <v>45767</v>
      </c>
      <c r="P1" s="17">
        <f>DATEVALUE("25.12."&amp;$N$1)</f>
        <v>46016</v>
      </c>
      <c r="R1" s="15" t="s">
        <v>19</v>
      </c>
      <c r="S1" s="97" t="s">
        <v>20</v>
      </c>
      <c r="T1" s="97"/>
    </row>
    <row r="2" spans="1:20" ht="20.100000000000001" customHeight="1" thickTop="1">
      <c r="A2" s="18">
        <f>DATEVALUE("01.01."&amp;$N$1)</f>
        <v>45658</v>
      </c>
      <c r="B2" s="19">
        <f t="shared" ref="B2:B51" si="0">IF(D2="x",A2,"")</f>
        <v>45658</v>
      </c>
      <c r="C2" s="20">
        <f t="shared" ref="C2:C51" si="1">IF(D2="x",A2,"")</f>
        <v>45658</v>
      </c>
      <c r="D2" s="21" t="s">
        <v>21</v>
      </c>
      <c r="E2" s="22" t="s">
        <v>22</v>
      </c>
      <c r="F2" s="23" t="s">
        <v>23</v>
      </c>
      <c r="G2" s="24" t="s">
        <v>24</v>
      </c>
    </row>
    <row r="3" spans="1:20" ht="20.100000000000001" customHeight="1">
      <c r="A3" s="26">
        <f>DATEVALUE("02.01."&amp;$N$1)</f>
        <v>45659</v>
      </c>
      <c r="B3" s="27" t="str">
        <f t="shared" si="0"/>
        <v/>
      </c>
      <c r="C3" s="28" t="str">
        <f t="shared" si="1"/>
        <v/>
      </c>
      <c r="D3" s="29"/>
      <c r="E3" s="30" t="s">
        <v>25</v>
      </c>
      <c r="F3" s="31" t="s">
        <v>26</v>
      </c>
      <c r="G3" s="32" t="s">
        <v>24</v>
      </c>
      <c r="I3" s="25" t="str">
        <f t="shared" ref="I3:I44" ca="1" si="2">IF(B3=MONTH(TODAY()),E3,"")</f>
        <v/>
      </c>
    </row>
    <row r="4" spans="1:20" ht="20.100000000000001" customHeight="1">
      <c r="A4" s="26">
        <f>DATEVALUE("06.01."&amp;$N$1)</f>
        <v>45663</v>
      </c>
      <c r="B4" s="27" t="str">
        <f t="shared" si="0"/>
        <v/>
      </c>
      <c r="C4" s="28" t="str">
        <f t="shared" si="1"/>
        <v/>
      </c>
      <c r="D4" s="29"/>
      <c r="E4" s="30" t="s">
        <v>27</v>
      </c>
      <c r="F4" s="31" t="s">
        <v>23</v>
      </c>
      <c r="G4" s="32" t="s">
        <v>24</v>
      </c>
      <c r="I4" s="25" t="str">
        <f t="shared" ca="1" si="2"/>
        <v/>
      </c>
    </row>
    <row r="5" spans="1:20" ht="20.100000000000001" customHeight="1">
      <c r="A5" s="26">
        <f>DATEVALUE("08.03."&amp;$N$1)</f>
        <v>45724</v>
      </c>
      <c r="B5" s="27" t="str">
        <f t="shared" si="0"/>
        <v/>
      </c>
      <c r="C5" s="28" t="str">
        <f t="shared" si="1"/>
        <v/>
      </c>
      <c r="D5" s="29"/>
      <c r="E5" s="30" t="s">
        <v>28</v>
      </c>
      <c r="F5" s="31" t="s">
        <v>29</v>
      </c>
      <c r="G5" s="32" t="s">
        <v>24</v>
      </c>
      <c r="I5" s="25" t="str">
        <f t="shared" ca="1" si="2"/>
        <v/>
      </c>
    </row>
    <row r="6" spans="1:20" ht="20.100000000000001" customHeight="1">
      <c r="A6" s="26">
        <f>DATEVALUE("19.03."&amp;$N$1)</f>
        <v>45735</v>
      </c>
      <c r="B6" s="27" t="str">
        <f t="shared" si="0"/>
        <v/>
      </c>
      <c r="C6" s="28" t="str">
        <f t="shared" si="1"/>
        <v/>
      </c>
      <c r="D6" s="29"/>
      <c r="E6" s="30" t="s">
        <v>30</v>
      </c>
      <c r="F6" s="31" t="s">
        <v>26</v>
      </c>
      <c r="G6" s="32" t="s">
        <v>24</v>
      </c>
      <c r="I6" s="25" t="str">
        <f t="shared" ca="1" si="2"/>
        <v/>
      </c>
    </row>
    <row r="7" spans="1:20" ht="20.100000000000001" customHeight="1">
      <c r="A7" s="26">
        <f>$O$1-2</f>
        <v>45765</v>
      </c>
      <c r="B7" s="27">
        <f t="shared" si="0"/>
        <v>45765</v>
      </c>
      <c r="C7" s="28">
        <f t="shared" si="1"/>
        <v>45765</v>
      </c>
      <c r="D7" s="29" t="s">
        <v>21</v>
      </c>
      <c r="E7" s="30" t="s">
        <v>31</v>
      </c>
      <c r="F7" s="31" t="s">
        <v>32</v>
      </c>
      <c r="G7" s="32" t="s">
        <v>24</v>
      </c>
      <c r="I7" s="25" t="str">
        <f t="shared" ca="1" si="2"/>
        <v/>
      </c>
    </row>
    <row r="8" spans="1:20" ht="20.100000000000001" customHeight="1">
      <c r="A8" s="26">
        <f>DATE($N$1,3,28)+MOD(24-MOD($N$1,19)*10.63,29)-MOD(TRUNC($N$1*5/4)+MOD(24-MOD($N$1,19)*10.63,29)+1,7)</f>
        <v>45767</v>
      </c>
      <c r="B8" s="27" t="str">
        <f t="shared" si="0"/>
        <v/>
      </c>
      <c r="C8" s="28" t="str">
        <f t="shared" si="1"/>
        <v/>
      </c>
      <c r="D8" s="29"/>
      <c r="E8" s="30" t="s">
        <v>33</v>
      </c>
      <c r="F8" s="31" t="s">
        <v>23</v>
      </c>
      <c r="G8" s="32" t="s">
        <v>24</v>
      </c>
      <c r="I8" s="25" t="str">
        <f t="shared" ca="1" si="2"/>
        <v/>
      </c>
    </row>
    <row r="9" spans="1:20" ht="20.100000000000001" customHeight="1">
      <c r="A9" s="26">
        <f>$O$1+1</f>
        <v>45768</v>
      </c>
      <c r="B9" s="27">
        <f t="shared" si="0"/>
        <v>45768</v>
      </c>
      <c r="C9" s="28">
        <f t="shared" si="1"/>
        <v>45768</v>
      </c>
      <c r="D9" s="29" t="s">
        <v>21</v>
      </c>
      <c r="E9" s="30" t="s">
        <v>34</v>
      </c>
      <c r="F9" s="31" t="s">
        <v>35</v>
      </c>
      <c r="G9" s="32" t="s">
        <v>24</v>
      </c>
      <c r="I9" s="25" t="str">
        <f t="shared" ca="1" si="2"/>
        <v/>
      </c>
    </row>
    <row r="10" spans="1:20" ht="20.100000000000001" customHeight="1">
      <c r="A10" s="26">
        <f>TRUNC(((4&amp;-$N$1)+1)/7)*7+5+(DAY($O$1-3)&lt;8)*7</f>
        <v>45750</v>
      </c>
      <c r="B10" s="27" t="str">
        <f t="shared" si="0"/>
        <v/>
      </c>
      <c r="C10" s="28" t="str">
        <f t="shared" si="1"/>
        <v/>
      </c>
      <c r="D10" s="29"/>
      <c r="E10" s="30" t="s">
        <v>36</v>
      </c>
      <c r="F10" s="31" t="s">
        <v>26</v>
      </c>
      <c r="G10" s="32" t="s">
        <v>24</v>
      </c>
      <c r="I10" s="25" t="str">
        <f t="shared" ca="1" si="2"/>
        <v/>
      </c>
    </row>
    <row r="11" spans="1:20" ht="20.100000000000001" customHeight="1">
      <c r="A11" s="26">
        <f>DATE($N$1,4,31)+1-WEEKDAY(DATE($N$1,4,17),2)</f>
        <v>45775</v>
      </c>
      <c r="B11" s="27" t="str">
        <f t="shared" si="0"/>
        <v/>
      </c>
      <c r="C11" s="28" t="str">
        <f t="shared" si="1"/>
        <v/>
      </c>
      <c r="D11" s="29"/>
      <c r="E11" s="30" t="s">
        <v>37</v>
      </c>
      <c r="F11" s="31" t="s">
        <v>26</v>
      </c>
      <c r="G11" s="32" t="s">
        <v>24</v>
      </c>
      <c r="I11" s="25" t="str">
        <f t="shared" ca="1" si="2"/>
        <v/>
      </c>
    </row>
    <row r="12" spans="1:20" ht="20.100000000000001" customHeight="1">
      <c r="A12" s="26">
        <f>DATEVALUE("01.05."&amp;$N$1)</f>
        <v>45778</v>
      </c>
      <c r="B12" s="27">
        <f t="shared" si="0"/>
        <v>45778</v>
      </c>
      <c r="C12" s="28">
        <f t="shared" si="1"/>
        <v>45778</v>
      </c>
      <c r="D12" s="29" t="s">
        <v>21</v>
      </c>
      <c r="E12" s="30" t="s">
        <v>38</v>
      </c>
      <c r="F12" s="31" t="s">
        <v>32</v>
      </c>
      <c r="G12" s="32" t="s">
        <v>24</v>
      </c>
      <c r="I12" s="25" t="str">
        <f t="shared" ca="1" si="2"/>
        <v/>
      </c>
    </row>
    <row r="13" spans="1:20" ht="20.100000000000001" customHeight="1">
      <c r="A13" s="26">
        <f>DATEVALUE("01.05."&amp;$N$1)</f>
        <v>45778</v>
      </c>
      <c r="B13" s="27" t="str">
        <f t="shared" si="0"/>
        <v/>
      </c>
      <c r="C13" s="28" t="str">
        <f t="shared" si="1"/>
        <v/>
      </c>
      <c r="D13" s="29"/>
      <c r="E13" s="30" t="s">
        <v>39</v>
      </c>
      <c r="F13" s="31" t="s">
        <v>40</v>
      </c>
      <c r="G13" s="32" t="s">
        <v>24</v>
      </c>
      <c r="I13" s="25" t="str">
        <f t="shared" ca="1" si="2"/>
        <v/>
      </c>
    </row>
    <row r="14" spans="1:20" ht="20.100000000000001" customHeight="1">
      <c r="A14" s="26">
        <f>$O$1+39</f>
        <v>45806</v>
      </c>
      <c r="B14" s="27">
        <f t="shared" si="0"/>
        <v>45806</v>
      </c>
      <c r="C14" s="28">
        <f t="shared" si="1"/>
        <v>45806</v>
      </c>
      <c r="D14" s="29" t="s">
        <v>21</v>
      </c>
      <c r="E14" s="30" t="s">
        <v>41</v>
      </c>
      <c r="F14" s="31" t="s">
        <v>23</v>
      </c>
      <c r="G14" s="32" t="s">
        <v>24</v>
      </c>
      <c r="I14" s="25" t="str">
        <f t="shared" ca="1" si="2"/>
        <v/>
      </c>
    </row>
    <row r="15" spans="1:20" ht="20.100000000000001" customHeight="1">
      <c r="A15" s="26">
        <f>$O$1+49</f>
        <v>45816</v>
      </c>
      <c r="B15" s="27" t="str">
        <f t="shared" si="0"/>
        <v/>
      </c>
      <c r="C15" s="28" t="str">
        <f t="shared" si="1"/>
        <v/>
      </c>
      <c r="D15" s="29"/>
      <c r="E15" s="30" t="s">
        <v>42</v>
      </c>
      <c r="F15" s="31" t="s">
        <v>35</v>
      </c>
      <c r="G15" s="32" t="s">
        <v>24</v>
      </c>
      <c r="I15" s="25" t="str">
        <f t="shared" ca="1" si="2"/>
        <v/>
      </c>
    </row>
    <row r="16" spans="1:20" ht="20.100000000000001" customHeight="1">
      <c r="A16" s="26">
        <f>$O$1+50</f>
        <v>45817</v>
      </c>
      <c r="B16" s="27">
        <f t="shared" si="0"/>
        <v>45817</v>
      </c>
      <c r="C16" s="28">
        <f t="shared" si="1"/>
        <v>45817</v>
      </c>
      <c r="D16" s="29" t="s">
        <v>21</v>
      </c>
      <c r="E16" s="30" t="s">
        <v>43</v>
      </c>
      <c r="F16" s="31" t="s">
        <v>23</v>
      </c>
      <c r="G16" s="32" t="s">
        <v>24</v>
      </c>
      <c r="I16" s="25" t="str">
        <f t="shared" ca="1" si="2"/>
        <v/>
      </c>
    </row>
    <row r="17" spans="1:9" ht="20.100000000000001" customHeight="1">
      <c r="A17" s="26">
        <f>$O$1+60</f>
        <v>45827</v>
      </c>
      <c r="B17" s="27" t="str">
        <f t="shared" si="0"/>
        <v/>
      </c>
      <c r="C17" s="28" t="str">
        <f t="shared" si="1"/>
        <v/>
      </c>
      <c r="D17" s="29"/>
      <c r="E17" s="30" t="s">
        <v>44</v>
      </c>
      <c r="F17" s="31" t="s">
        <v>23</v>
      </c>
      <c r="G17" s="32" t="s">
        <v>24</v>
      </c>
      <c r="I17" s="25" t="str">
        <f t="shared" ca="1" si="2"/>
        <v/>
      </c>
    </row>
    <row r="18" spans="1:9" ht="20.100000000000001" customHeight="1">
      <c r="A18" s="26">
        <f>DATEVALUE("29.06."&amp;$N$1)</f>
        <v>45837</v>
      </c>
      <c r="B18" s="27" t="str">
        <f t="shared" si="0"/>
        <v/>
      </c>
      <c r="C18" s="28" t="str">
        <f t="shared" si="1"/>
        <v/>
      </c>
      <c r="D18" s="29"/>
      <c r="E18" s="30" t="s">
        <v>45</v>
      </c>
      <c r="F18" s="31" t="s">
        <v>26</v>
      </c>
      <c r="G18" s="32" t="s">
        <v>24</v>
      </c>
      <c r="I18" s="25" t="str">
        <f t="shared" ca="1" si="2"/>
        <v/>
      </c>
    </row>
    <row r="19" spans="1:9" ht="20.100000000000001" customHeight="1">
      <c r="A19" s="26">
        <f>DATEVALUE("01.08."&amp;$N$1)</f>
        <v>45870</v>
      </c>
      <c r="B19" s="27" t="str">
        <f t="shared" si="0"/>
        <v/>
      </c>
      <c r="C19" s="28" t="str">
        <f t="shared" si="1"/>
        <v/>
      </c>
      <c r="D19" s="29"/>
      <c r="E19" s="30" t="s">
        <v>46</v>
      </c>
      <c r="F19" s="31" t="s">
        <v>26</v>
      </c>
      <c r="G19" s="32" t="s">
        <v>24</v>
      </c>
      <c r="I19" s="25" t="str">
        <f t="shared" ca="1" si="2"/>
        <v/>
      </c>
    </row>
    <row r="20" spans="1:9" ht="20.100000000000001" customHeight="1">
      <c r="A20" s="26">
        <f>DATEVALUE("08.08."&amp;$N$1)</f>
        <v>45877</v>
      </c>
      <c r="B20" s="27" t="str">
        <f t="shared" si="0"/>
        <v/>
      </c>
      <c r="C20" s="28" t="str">
        <f t="shared" si="1"/>
        <v/>
      </c>
      <c r="D20" s="29"/>
      <c r="E20" s="33" t="s">
        <v>47</v>
      </c>
      <c r="F20" s="31" t="s">
        <v>29</v>
      </c>
      <c r="G20" s="32" t="s">
        <v>24</v>
      </c>
      <c r="I20" s="25" t="str">
        <f t="shared" ca="1" si="2"/>
        <v/>
      </c>
    </row>
    <row r="21" spans="1:9" ht="20.100000000000001" customHeight="1">
      <c r="A21" s="26">
        <f>DATEVALUE("15.08."&amp;$N$1)</f>
        <v>45884</v>
      </c>
      <c r="B21" s="27" t="str">
        <f t="shared" si="0"/>
        <v/>
      </c>
      <c r="C21" s="28" t="str">
        <f t="shared" si="1"/>
        <v/>
      </c>
      <c r="D21" s="29"/>
      <c r="E21" s="33" t="s">
        <v>48</v>
      </c>
      <c r="F21" s="31" t="s">
        <v>23</v>
      </c>
      <c r="G21" s="32" t="s">
        <v>24</v>
      </c>
      <c r="I21" s="25" t="str">
        <f t="shared" ca="1" si="2"/>
        <v/>
      </c>
    </row>
    <row r="22" spans="1:9" ht="20.100000000000001" customHeight="1">
      <c r="A22" s="26">
        <f>DATE($N$1,9,1)+11-WEEKDAY(DATE($N$1,9,1),2)</f>
        <v>45911</v>
      </c>
      <c r="B22" s="27" t="str">
        <f t="shared" si="0"/>
        <v/>
      </c>
      <c r="C22" s="28" t="str">
        <f t="shared" si="1"/>
        <v/>
      </c>
      <c r="D22" s="29"/>
      <c r="E22" s="33" t="s">
        <v>49</v>
      </c>
      <c r="F22" s="31" t="s">
        <v>26</v>
      </c>
      <c r="G22" s="32" t="s">
        <v>24</v>
      </c>
      <c r="I22" s="25" t="str">
        <f t="shared" ca="1" si="2"/>
        <v/>
      </c>
    </row>
    <row r="23" spans="1:9" ht="20.100000000000001" customHeight="1">
      <c r="A23" s="26">
        <f>DATE($N$1,9,1)+15-WEEKDAY(DATE($N$1,9,1),2)</f>
        <v>45915</v>
      </c>
      <c r="B23" s="27" t="str">
        <f t="shared" si="0"/>
        <v/>
      </c>
      <c r="C23" s="28" t="str">
        <f t="shared" si="1"/>
        <v/>
      </c>
      <c r="D23" s="29"/>
      <c r="E23" s="33" t="s">
        <v>50</v>
      </c>
      <c r="F23" s="31" t="s">
        <v>26</v>
      </c>
      <c r="G23" s="32" t="s">
        <v>24</v>
      </c>
      <c r="I23" s="25" t="str">
        <f t="shared" ca="1" si="2"/>
        <v/>
      </c>
    </row>
    <row r="24" spans="1:9" ht="20.100000000000001" customHeight="1">
      <c r="A24" s="26">
        <f>DATE($N$1,9,1)+21-WEEKDAY(DATE($N$1,9,1),2)</f>
        <v>45921</v>
      </c>
      <c r="B24" s="27" t="str">
        <f t="shared" si="0"/>
        <v/>
      </c>
      <c r="C24" s="28" t="str">
        <f t="shared" si="1"/>
        <v/>
      </c>
      <c r="D24" s="29"/>
      <c r="E24" s="33" t="s">
        <v>51</v>
      </c>
      <c r="F24" s="31" t="s">
        <v>26</v>
      </c>
      <c r="G24" s="32" t="s">
        <v>24</v>
      </c>
      <c r="I24" s="25" t="str">
        <f t="shared" ca="1" si="2"/>
        <v/>
      </c>
    </row>
    <row r="25" spans="1:9" ht="20.100000000000001" customHeight="1">
      <c r="A25" s="26">
        <f>DATEVALUE("20.09."&amp;$N$1)</f>
        <v>45920</v>
      </c>
      <c r="B25" s="27" t="str">
        <f t="shared" si="0"/>
        <v/>
      </c>
      <c r="C25" s="28" t="str">
        <f t="shared" si="1"/>
        <v/>
      </c>
      <c r="D25" s="29"/>
      <c r="E25" s="33" t="s">
        <v>52</v>
      </c>
      <c r="F25" s="31" t="s">
        <v>29</v>
      </c>
      <c r="G25" s="32" t="s">
        <v>24</v>
      </c>
      <c r="I25" s="25" t="str">
        <f t="shared" ca="1" si="2"/>
        <v/>
      </c>
    </row>
    <row r="26" spans="1:9" ht="20.100000000000001" customHeight="1">
      <c r="A26" s="26">
        <f>DATEVALUE("22.09."&amp;$N$1)</f>
        <v>45922</v>
      </c>
      <c r="B26" s="27" t="str">
        <f t="shared" si="0"/>
        <v/>
      </c>
      <c r="C26" s="28" t="str">
        <f t="shared" si="1"/>
        <v/>
      </c>
      <c r="D26" s="29"/>
      <c r="E26" s="33" t="s">
        <v>53</v>
      </c>
      <c r="F26" s="31" t="s">
        <v>26</v>
      </c>
      <c r="G26" s="32" t="s">
        <v>24</v>
      </c>
      <c r="I26" s="25" t="str">
        <f t="shared" ca="1" si="2"/>
        <v/>
      </c>
    </row>
    <row r="27" spans="1:9" ht="20.100000000000001" customHeight="1">
      <c r="A27" s="26">
        <f>DATEVALUE("25.09."&amp;$N$1)</f>
        <v>45925</v>
      </c>
      <c r="B27" s="27" t="str">
        <f t="shared" si="0"/>
        <v/>
      </c>
      <c r="C27" s="28" t="str">
        <f t="shared" si="1"/>
        <v/>
      </c>
      <c r="D27" s="29"/>
      <c r="E27" s="33" t="s">
        <v>54</v>
      </c>
      <c r="F27" s="31" t="s">
        <v>26</v>
      </c>
      <c r="G27" s="32" t="s">
        <v>24</v>
      </c>
      <c r="I27" s="25" t="str">
        <f t="shared" ca="1" si="2"/>
        <v/>
      </c>
    </row>
    <row r="28" spans="1:9" ht="20.100000000000001" customHeight="1">
      <c r="A28" s="26">
        <f>DATEVALUE("02.10."&amp;$N$1)</f>
        <v>45932</v>
      </c>
      <c r="B28" s="27" t="str">
        <f t="shared" si="0"/>
        <v/>
      </c>
      <c r="C28" s="28" t="str">
        <f t="shared" si="1"/>
        <v/>
      </c>
      <c r="D28" s="29"/>
      <c r="E28" s="30" t="s">
        <v>55</v>
      </c>
      <c r="F28" s="31" t="s">
        <v>26</v>
      </c>
      <c r="G28" s="32" t="s">
        <v>24</v>
      </c>
      <c r="I28" s="25" t="str">
        <f t="shared" ca="1" si="2"/>
        <v/>
      </c>
    </row>
    <row r="29" spans="1:9" ht="20.100000000000001" customHeight="1">
      <c r="A29" s="26">
        <f>DATEVALUE("03.10."&amp;$N$1)</f>
        <v>45933</v>
      </c>
      <c r="B29" s="27">
        <f t="shared" si="0"/>
        <v>45933</v>
      </c>
      <c r="C29" s="28">
        <f t="shared" si="1"/>
        <v>45933</v>
      </c>
      <c r="D29" s="29" t="s">
        <v>21</v>
      </c>
      <c r="E29" s="30" t="s">
        <v>56</v>
      </c>
      <c r="F29" s="31" t="s">
        <v>29</v>
      </c>
      <c r="G29" s="32" t="s">
        <v>24</v>
      </c>
      <c r="I29" s="25" t="str">
        <f t="shared" ca="1" si="2"/>
        <v/>
      </c>
    </row>
    <row r="30" spans="1:9" ht="20.100000000000001" customHeight="1">
      <c r="A30" s="26">
        <f>DATEVALUE("26.10."&amp;$N$1)</f>
        <v>45956</v>
      </c>
      <c r="B30" s="27" t="str">
        <f t="shared" si="0"/>
        <v/>
      </c>
      <c r="C30" s="28" t="str">
        <f t="shared" si="1"/>
        <v/>
      </c>
      <c r="D30" s="29"/>
      <c r="E30" s="33" t="s">
        <v>57</v>
      </c>
      <c r="F30" s="34" t="s">
        <v>40</v>
      </c>
      <c r="G30" s="32" t="s">
        <v>24</v>
      </c>
      <c r="I30" s="25" t="str">
        <f t="shared" ca="1" si="2"/>
        <v/>
      </c>
    </row>
    <row r="31" spans="1:9" ht="20.100000000000001" customHeight="1">
      <c r="A31" s="26">
        <f>DATEVALUE("31.10."&amp;$N$1)</f>
        <v>45961</v>
      </c>
      <c r="B31" s="27" t="str">
        <f t="shared" si="0"/>
        <v/>
      </c>
      <c r="C31" s="28" t="str">
        <f t="shared" si="1"/>
        <v/>
      </c>
      <c r="D31" s="29"/>
      <c r="E31" s="30" t="s">
        <v>58</v>
      </c>
      <c r="F31" s="31" t="s">
        <v>29</v>
      </c>
      <c r="G31" s="32" t="s">
        <v>24</v>
      </c>
      <c r="I31" s="25" t="str">
        <f t="shared" ca="1" si="2"/>
        <v/>
      </c>
    </row>
    <row r="32" spans="1:9" ht="20.100000000000001" customHeight="1">
      <c r="A32" s="26">
        <f>DATEVALUE("01.11."&amp;$N$1)</f>
        <v>45962</v>
      </c>
      <c r="B32" s="27" t="str">
        <f t="shared" si="0"/>
        <v/>
      </c>
      <c r="C32" s="28" t="str">
        <f t="shared" si="1"/>
        <v/>
      </c>
      <c r="D32" s="29"/>
      <c r="E32" s="30" t="s">
        <v>59</v>
      </c>
      <c r="F32" s="31" t="s">
        <v>23</v>
      </c>
      <c r="G32" s="32" t="s">
        <v>24</v>
      </c>
      <c r="I32" s="25" t="str">
        <f t="shared" ca="1" si="2"/>
        <v/>
      </c>
    </row>
    <row r="33" spans="1:9" ht="20.100000000000001" customHeight="1">
      <c r="A33" s="26">
        <f>DATE($N$1,12,25)-WEEKDAY(DATE($N$1,12,25),2)-32</f>
        <v>45980</v>
      </c>
      <c r="B33" s="27" t="str">
        <f t="shared" si="0"/>
        <v/>
      </c>
      <c r="C33" s="28" t="str">
        <f t="shared" si="1"/>
        <v/>
      </c>
      <c r="D33" s="29"/>
      <c r="E33" s="30" t="s">
        <v>60</v>
      </c>
      <c r="F33" s="31" t="s">
        <v>29</v>
      </c>
      <c r="G33" s="32" t="s">
        <v>24</v>
      </c>
      <c r="I33" s="25" t="str">
        <f t="shared" ca="1" si="2"/>
        <v/>
      </c>
    </row>
    <row r="34" spans="1:9" ht="20.100000000000001" customHeight="1">
      <c r="A34" s="26">
        <f>DATEVALUE("08.12."&amp;$N$1)</f>
        <v>45999</v>
      </c>
      <c r="B34" s="27" t="str">
        <f t="shared" si="0"/>
        <v/>
      </c>
      <c r="C34" s="28" t="str">
        <f t="shared" si="1"/>
        <v/>
      </c>
      <c r="D34" s="29"/>
      <c r="E34" s="33" t="s">
        <v>61</v>
      </c>
      <c r="F34" s="34" t="s">
        <v>62</v>
      </c>
      <c r="G34" s="32" t="s">
        <v>24</v>
      </c>
      <c r="I34" s="25" t="str">
        <f t="shared" ca="1" si="2"/>
        <v/>
      </c>
    </row>
    <row r="35" spans="1:9" ht="20.100000000000001" customHeight="1">
      <c r="A35" s="26">
        <f>DATEVALUE("25.12."&amp;$N$1)</f>
        <v>46016</v>
      </c>
      <c r="B35" s="27">
        <f t="shared" si="0"/>
        <v>46016</v>
      </c>
      <c r="C35" s="28">
        <f t="shared" si="1"/>
        <v>46016</v>
      </c>
      <c r="D35" s="29" t="s">
        <v>21</v>
      </c>
      <c r="E35" s="30" t="s">
        <v>63</v>
      </c>
      <c r="F35" s="31" t="s">
        <v>23</v>
      </c>
      <c r="G35" s="32" t="s">
        <v>24</v>
      </c>
      <c r="I35" s="25" t="str">
        <f t="shared" ca="1" si="2"/>
        <v/>
      </c>
    </row>
    <row r="36" spans="1:9" ht="20.100000000000001" customHeight="1">
      <c r="A36" s="26">
        <f>DATEVALUE("26.12."&amp;$N$1)</f>
        <v>46017</v>
      </c>
      <c r="B36" s="27">
        <f t="shared" si="0"/>
        <v>46017</v>
      </c>
      <c r="C36" s="28">
        <f t="shared" si="1"/>
        <v>46017</v>
      </c>
      <c r="D36" s="29" t="s">
        <v>21</v>
      </c>
      <c r="E36" s="30" t="s">
        <v>64</v>
      </c>
      <c r="F36" s="31" t="s">
        <v>23</v>
      </c>
      <c r="G36" s="32" t="s">
        <v>24</v>
      </c>
      <c r="I36" s="25" t="str">
        <f t="shared" ca="1" si="2"/>
        <v/>
      </c>
    </row>
    <row r="37" spans="1:9" ht="20.100000000000001" customHeight="1">
      <c r="A37" s="26">
        <f>$O$1-1</f>
        <v>45766</v>
      </c>
      <c r="B37" s="27" t="str">
        <f t="shared" si="0"/>
        <v/>
      </c>
      <c r="C37" s="28" t="str">
        <f t="shared" si="1"/>
        <v/>
      </c>
      <c r="D37" s="29"/>
      <c r="E37" s="30" t="s">
        <v>65</v>
      </c>
      <c r="F37" s="31" t="s">
        <v>29</v>
      </c>
      <c r="G37" s="32" t="s">
        <v>66</v>
      </c>
      <c r="I37" s="25" t="str">
        <f t="shared" ca="1" si="2"/>
        <v/>
      </c>
    </row>
    <row r="38" spans="1:9" ht="20.100000000000001" customHeight="1">
      <c r="A38" s="26">
        <f>DATE($N$1,12,25)-WEEKDAY(DATE($N$1,12,25),2)-21</f>
        <v>45991</v>
      </c>
      <c r="B38" s="27" t="str">
        <f t="shared" si="0"/>
        <v/>
      </c>
      <c r="C38" s="28" t="str">
        <f t="shared" si="1"/>
        <v/>
      </c>
      <c r="D38" s="29"/>
      <c r="E38" s="30" t="s">
        <v>67</v>
      </c>
      <c r="F38" s="31" t="s">
        <v>23</v>
      </c>
      <c r="G38" s="32" t="s">
        <v>66</v>
      </c>
      <c r="I38" s="25" t="str">
        <f t="shared" ca="1" si="2"/>
        <v/>
      </c>
    </row>
    <row r="39" spans="1:9" ht="20.100000000000001" customHeight="1">
      <c r="A39" s="26">
        <f>DATEVALUE("06.12."&amp;$N$1)</f>
        <v>45997</v>
      </c>
      <c r="B39" s="27" t="str">
        <f t="shared" si="0"/>
        <v/>
      </c>
      <c r="C39" s="28" t="str">
        <f t="shared" si="1"/>
        <v/>
      </c>
      <c r="D39" s="29"/>
      <c r="E39" s="30" t="s">
        <v>68</v>
      </c>
      <c r="F39" s="31" t="s">
        <v>23</v>
      </c>
      <c r="G39" s="32" t="s">
        <v>66</v>
      </c>
      <c r="I39" s="25" t="str">
        <f t="shared" ca="1" si="2"/>
        <v/>
      </c>
    </row>
    <row r="40" spans="1:9" ht="20.100000000000001" customHeight="1">
      <c r="A40" s="26">
        <f>DATE($N$1,12,25)-WEEKDAY(DATE($N$1,12,25),2)-14</f>
        <v>45998</v>
      </c>
      <c r="B40" s="27" t="str">
        <f t="shared" si="0"/>
        <v/>
      </c>
      <c r="C40" s="28" t="str">
        <f t="shared" si="1"/>
        <v/>
      </c>
      <c r="D40" s="29"/>
      <c r="E40" s="30" t="s">
        <v>69</v>
      </c>
      <c r="F40" s="31" t="s">
        <v>23</v>
      </c>
      <c r="G40" s="32" t="s">
        <v>66</v>
      </c>
      <c r="I40" s="25" t="str">
        <f t="shared" ca="1" si="2"/>
        <v/>
      </c>
    </row>
    <row r="41" spans="1:9" ht="20.100000000000001" customHeight="1">
      <c r="A41" s="26">
        <f>DATE($N$1,12,25)-WEEKDAY(DATE($N$1,12,25),2)-7</f>
        <v>46005</v>
      </c>
      <c r="B41" s="27" t="str">
        <f t="shared" si="0"/>
        <v/>
      </c>
      <c r="C41" s="28" t="str">
        <f t="shared" si="1"/>
        <v/>
      </c>
      <c r="D41" s="29"/>
      <c r="E41" s="30" t="s">
        <v>70</v>
      </c>
      <c r="F41" s="31" t="s">
        <v>23</v>
      </c>
      <c r="G41" s="32" t="s">
        <v>66</v>
      </c>
      <c r="I41" s="25" t="str">
        <f t="shared" ca="1" si="2"/>
        <v/>
      </c>
    </row>
    <row r="42" spans="1:9" ht="20.100000000000001" customHeight="1">
      <c r="A42" s="26">
        <f>DATE($N$1,12,25)-WEEKDAY(DATE($N$1,12,25),2)</f>
        <v>46012</v>
      </c>
      <c r="B42" s="27" t="str">
        <f t="shared" si="0"/>
        <v/>
      </c>
      <c r="C42" s="28" t="str">
        <f t="shared" si="1"/>
        <v/>
      </c>
      <c r="D42" s="29"/>
      <c r="E42" s="30" t="s">
        <v>71</v>
      </c>
      <c r="F42" s="31" t="s">
        <v>23</v>
      </c>
      <c r="G42" s="32" t="s">
        <v>66</v>
      </c>
      <c r="I42" s="25" t="str">
        <f t="shared" ca="1" si="2"/>
        <v/>
      </c>
    </row>
    <row r="43" spans="1:9" ht="20.100000000000001" customHeight="1">
      <c r="A43" s="26">
        <f>DATEVALUE("24.12."&amp;$N$1)</f>
        <v>46015</v>
      </c>
      <c r="B43" s="27" t="str">
        <f t="shared" si="0"/>
        <v/>
      </c>
      <c r="C43" s="28" t="str">
        <f t="shared" si="1"/>
        <v/>
      </c>
      <c r="D43" s="29"/>
      <c r="E43" s="30" t="s">
        <v>72</v>
      </c>
      <c r="F43" s="31" t="s">
        <v>23</v>
      </c>
      <c r="G43" s="32" t="s">
        <v>66</v>
      </c>
      <c r="I43" s="25" t="str">
        <f t="shared" ca="1" si="2"/>
        <v/>
      </c>
    </row>
    <row r="44" spans="1:9" ht="20.100000000000001" customHeight="1">
      <c r="A44" s="26">
        <f>DATEVALUE("31.12."&amp;$N$1)</f>
        <v>46022</v>
      </c>
      <c r="B44" s="27" t="str">
        <f t="shared" si="0"/>
        <v/>
      </c>
      <c r="C44" s="28" t="str">
        <f t="shared" si="1"/>
        <v/>
      </c>
      <c r="D44" s="29"/>
      <c r="E44" s="30" t="s">
        <v>73</v>
      </c>
      <c r="F44" s="31" t="s">
        <v>23</v>
      </c>
      <c r="G44" s="32" t="s">
        <v>66</v>
      </c>
      <c r="I44" s="25" t="str">
        <f t="shared" ca="1" si="2"/>
        <v/>
      </c>
    </row>
    <row r="45" spans="1:9" ht="21">
      <c r="A45" s="35"/>
      <c r="B45" s="36" t="str">
        <f t="shared" si="0"/>
        <v/>
      </c>
      <c r="C45" s="37" t="str">
        <f t="shared" si="1"/>
        <v/>
      </c>
      <c r="D45" s="29"/>
      <c r="E45" s="33"/>
      <c r="F45" s="34"/>
      <c r="G45" s="32"/>
    </row>
    <row r="46" spans="1:9" ht="21">
      <c r="A46" s="35"/>
      <c r="B46" s="36" t="str">
        <f t="shared" si="0"/>
        <v/>
      </c>
      <c r="C46" s="37" t="str">
        <f t="shared" si="1"/>
        <v/>
      </c>
      <c r="D46" s="29"/>
      <c r="E46" s="33"/>
      <c r="F46" s="34"/>
      <c r="G46" s="32"/>
    </row>
    <row r="47" spans="1:9" ht="21">
      <c r="A47" s="35"/>
      <c r="B47" s="36" t="str">
        <f t="shared" si="0"/>
        <v/>
      </c>
      <c r="C47" s="37" t="str">
        <f t="shared" si="1"/>
        <v/>
      </c>
      <c r="D47" s="29"/>
      <c r="E47" s="33"/>
      <c r="F47" s="34"/>
      <c r="G47" s="32"/>
    </row>
    <row r="48" spans="1:9" ht="21">
      <c r="A48" s="35"/>
      <c r="B48" s="36" t="str">
        <f t="shared" si="0"/>
        <v/>
      </c>
      <c r="C48" s="37" t="str">
        <f t="shared" si="1"/>
        <v/>
      </c>
      <c r="D48" s="29"/>
      <c r="E48" s="33"/>
      <c r="F48" s="34"/>
      <c r="G48" s="32"/>
    </row>
    <row r="49" spans="1:7" ht="21">
      <c r="A49" s="35"/>
      <c r="B49" s="36" t="str">
        <f t="shared" si="0"/>
        <v/>
      </c>
      <c r="C49" s="37" t="str">
        <f t="shared" si="1"/>
        <v/>
      </c>
      <c r="D49" s="29"/>
      <c r="E49" s="33"/>
      <c r="F49" s="34"/>
      <c r="G49" s="32"/>
    </row>
    <row r="50" spans="1:7" ht="21">
      <c r="A50" s="35"/>
      <c r="B50" s="36" t="str">
        <f t="shared" si="0"/>
        <v/>
      </c>
      <c r="C50" s="37" t="str">
        <f t="shared" si="1"/>
        <v/>
      </c>
      <c r="D50" s="29"/>
      <c r="E50" s="33"/>
      <c r="F50" s="34"/>
      <c r="G50" s="32"/>
    </row>
    <row r="51" spans="1:7" ht="21">
      <c r="A51" s="38"/>
      <c r="B51" s="39" t="str">
        <f t="shared" si="0"/>
        <v/>
      </c>
      <c r="C51" s="40" t="str">
        <f t="shared" si="1"/>
        <v/>
      </c>
      <c r="D51" s="41"/>
      <c r="E51" s="42"/>
      <c r="F51" s="43"/>
      <c r="G51" s="44"/>
    </row>
  </sheetData>
  <sheetProtection algorithmName="SHA-512" hashValue="9Kxe+qUkZ1keBHfgOm+4JAx1mrwpdYI9vuNByq3sOKSoZDryBBXSmFmJpTz4v1jlTH9UwMp8VVjSQPaYy3e5+Q==" saltValue="KD9rSIcYneX8WsBQ9aqVcw==" spinCount="100000" sheet="1" insertRows="0" selectLockedCells="1" autoFilter="0"/>
  <mergeCells count="2">
    <mergeCell ref="J1:K1"/>
    <mergeCell ref="S1:T1"/>
  </mergeCells>
  <conditionalFormatting sqref="A2:G51">
    <cfRule type="expression" dxfId="9" priority="1">
      <formula>AND(WEEKDAY($C2,2)&gt;5,A2&gt;0)</formula>
    </cfRule>
    <cfRule type="expression" dxfId="8" priority="2">
      <formula>IF($D2="x",$A2,"")</formula>
    </cfRule>
  </conditionalFormatting>
  <pageMargins left="0.42" right="0.13" top="0.39" bottom="0.27" header="0.31496062992125984" footer="0.31496062992125984"/>
  <pageSetup paperSize="9" scale="74" orientation="portrait" horizontalDpi="4294967293" verticalDpi="0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3D329-8377-44DD-9CB2-AC324D4BA162}">
  <dimension ref="A1:S49"/>
  <sheetViews>
    <sheetView showGridLines="0" workbookViewId="0">
      <pane ySplit="3" topLeftCell="A15" activePane="bottomLeft" state="frozen"/>
      <selection pane="bottomLeft" activeCell="B5" sqref="B5:B12"/>
    </sheetView>
  </sheetViews>
  <sheetFormatPr baseColWidth="10" defaultRowHeight="14.4"/>
  <cols>
    <col min="1" max="1" width="5.6640625" customWidth="1"/>
    <col min="2" max="8" width="12.6640625" customWidth="1"/>
    <col min="17" max="17" width="11.44140625" customWidth="1"/>
    <col min="18" max="19" width="11.44140625" hidden="1" customWidth="1"/>
    <col min="20" max="21" width="11.44140625" customWidth="1"/>
  </cols>
  <sheetData>
    <row r="1" spans="1:19" ht="15" customHeight="1">
      <c r="A1" s="72" t="s">
        <v>10</v>
      </c>
      <c r="B1" s="72"/>
      <c r="C1" s="72"/>
      <c r="D1" s="92">
        <f>DATE(R2,S2,1)</f>
        <v>46054</v>
      </c>
      <c r="E1" s="92"/>
      <c r="F1" s="92"/>
      <c r="G1" s="92"/>
      <c r="H1" s="93">
        <f>DATE(R2,S2,1)</f>
        <v>46054</v>
      </c>
      <c r="R1" s="8" t="s">
        <v>0</v>
      </c>
      <c r="S1" s="8" t="s">
        <v>1</v>
      </c>
    </row>
    <row r="2" spans="1:19" ht="15" customHeight="1">
      <c r="A2" s="72"/>
      <c r="B2" s="72"/>
      <c r="C2" s="72"/>
      <c r="D2" s="92"/>
      <c r="E2" s="92"/>
      <c r="F2" s="92"/>
      <c r="G2" s="92"/>
      <c r="H2" s="93"/>
      <c r="R2" s="7">
        <f>JAN!$R$2</f>
        <v>2026</v>
      </c>
      <c r="S2" s="7">
        <v>2</v>
      </c>
    </row>
    <row r="3" spans="1:19" ht="36.75" customHeight="1" thickBot="1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</row>
    <row r="4" spans="1:19" ht="19.8" thickTop="1">
      <c r="A4" s="62">
        <f>WEEKNUM($B$4,21)</f>
        <v>5</v>
      </c>
      <c r="B4" s="6">
        <f>DATE($R$2,$S$2,(1-WEEKDAY(DATE($R$2,$S$2,1),2))+(COLUMN(B3)-1)+(ROW(K1)-1)*7)</f>
        <v>46048</v>
      </c>
      <c r="C4" s="3">
        <f t="shared" ref="C4:H4" si="0">DATE($R$2,$S$2,(1-WEEKDAY(DATE($R$2,$S$2,1),2))+(COLUMN(C3)-1)+(ROW(L1)-1)*7)</f>
        <v>46049</v>
      </c>
      <c r="D4" s="3">
        <f t="shared" si="0"/>
        <v>46050</v>
      </c>
      <c r="E4" s="3">
        <f t="shared" si="0"/>
        <v>46051</v>
      </c>
      <c r="F4" s="3">
        <f t="shared" si="0"/>
        <v>46052</v>
      </c>
      <c r="G4" s="4">
        <f t="shared" si="0"/>
        <v>46053</v>
      </c>
      <c r="H4" s="5">
        <f t="shared" si="0"/>
        <v>46054</v>
      </c>
    </row>
    <row r="5" spans="1:19">
      <c r="A5" s="63"/>
      <c r="B5" s="65"/>
      <c r="C5" s="68"/>
      <c r="D5" s="68"/>
      <c r="E5" s="68"/>
      <c r="F5" s="68"/>
      <c r="G5" s="70"/>
      <c r="H5" s="74"/>
    </row>
    <row r="6" spans="1:19">
      <c r="A6" s="63"/>
      <c r="B6" s="65"/>
      <c r="C6" s="68"/>
      <c r="D6" s="68"/>
      <c r="E6" s="68"/>
      <c r="F6" s="68"/>
      <c r="G6" s="70"/>
      <c r="H6" s="74"/>
    </row>
    <row r="7" spans="1:19">
      <c r="A7" s="63"/>
      <c r="B7" s="65"/>
      <c r="C7" s="68"/>
      <c r="D7" s="68"/>
      <c r="E7" s="68"/>
      <c r="F7" s="68"/>
      <c r="G7" s="70"/>
      <c r="H7" s="74"/>
    </row>
    <row r="8" spans="1:19">
      <c r="A8" s="63"/>
      <c r="B8" s="65"/>
      <c r="C8" s="68"/>
      <c r="D8" s="68"/>
      <c r="E8" s="68"/>
      <c r="F8" s="68"/>
      <c r="G8" s="70"/>
      <c r="H8" s="74"/>
    </row>
    <row r="9" spans="1:19">
      <c r="A9" s="63"/>
      <c r="B9" s="65"/>
      <c r="C9" s="68"/>
      <c r="D9" s="68"/>
      <c r="E9" s="68"/>
      <c r="F9" s="68"/>
      <c r="G9" s="70"/>
      <c r="H9" s="74"/>
    </row>
    <row r="10" spans="1:19">
      <c r="A10" s="63"/>
      <c r="B10" s="65"/>
      <c r="C10" s="68"/>
      <c r="D10" s="68"/>
      <c r="E10" s="68"/>
      <c r="F10" s="68"/>
      <c r="G10" s="70"/>
      <c r="H10" s="74"/>
    </row>
    <row r="11" spans="1:19">
      <c r="A11" s="63"/>
      <c r="B11" s="65"/>
      <c r="C11" s="68"/>
      <c r="D11" s="68"/>
      <c r="E11" s="68"/>
      <c r="F11" s="68"/>
      <c r="G11" s="70"/>
      <c r="H11" s="74"/>
    </row>
    <row r="12" spans="1:19" ht="15" thickBot="1">
      <c r="A12" s="64"/>
      <c r="B12" s="66"/>
      <c r="C12" s="69"/>
      <c r="D12" s="69"/>
      <c r="E12" s="69"/>
      <c r="F12" s="69"/>
      <c r="G12" s="71"/>
      <c r="H12" s="75"/>
    </row>
    <row r="13" spans="1:19" ht="19.8" thickTop="1">
      <c r="A13" s="76">
        <f>WEEKNUM($B$13,21)</f>
        <v>6</v>
      </c>
      <c r="B13" s="49">
        <f>DATE($R$2,$S$2,(1-WEEKDAY(DATE($R$2,$S$2,1),2))+(COLUMN(B4)-1)+(ROW(K2)-1)*7)</f>
        <v>46055</v>
      </c>
      <c r="C13" s="50">
        <f t="shared" ref="C13:H13" si="1">DATE($R$2,$S$2,(1-WEEKDAY(DATE($R$2,$S$2,1),2))+(COLUMN(C4)-1)+(ROW(L2)-1)*7)</f>
        <v>46056</v>
      </c>
      <c r="D13" s="50">
        <f t="shared" si="1"/>
        <v>46057</v>
      </c>
      <c r="E13" s="50">
        <f t="shared" si="1"/>
        <v>46058</v>
      </c>
      <c r="F13" s="50">
        <f t="shared" si="1"/>
        <v>46059</v>
      </c>
      <c r="G13" s="51">
        <f t="shared" si="1"/>
        <v>46060</v>
      </c>
      <c r="H13" s="52">
        <f t="shared" si="1"/>
        <v>46061</v>
      </c>
    </row>
    <row r="14" spans="1:19">
      <c r="A14" s="77"/>
      <c r="B14" s="79"/>
      <c r="C14" s="81"/>
      <c r="D14" s="81"/>
      <c r="E14" s="81"/>
      <c r="F14" s="81"/>
      <c r="G14" s="83"/>
      <c r="H14" s="85"/>
    </row>
    <row r="15" spans="1:19">
      <c r="A15" s="77"/>
      <c r="B15" s="79"/>
      <c r="C15" s="81"/>
      <c r="D15" s="81"/>
      <c r="E15" s="81"/>
      <c r="F15" s="81"/>
      <c r="G15" s="83"/>
      <c r="H15" s="85"/>
    </row>
    <row r="16" spans="1:19">
      <c r="A16" s="77"/>
      <c r="B16" s="79"/>
      <c r="C16" s="81"/>
      <c r="D16" s="81"/>
      <c r="E16" s="81"/>
      <c r="F16" s="81"/>
      <c r="G16" s="83"/>
      <c r="H16" s="85"/>
    </row>
    <row r="17" spans="1:8">
      <c r="A17" s="77"/>
      <c r="B17" s="79"/>
      <c r="C17" s="81"/>
      <c r="D17" s="81"/>
      <c r="E17" s="81"/>
      <c r="F17" s="81"/>
      <c r="G17" s="83"/>
      <c r="H17" s="85"/>
    </row>
    <row r="18" spans="1:8">
      <c r="A18" s="77"/>
      <c r="B18" s="79"/>
      <c r="C18" s="81"/>
      <c r="D18" s="81"/>
      <c r="E18" s="81"/>
      <c r="F18" s="81"/>
      <c r="G18" s="83"/>
      <c r="H18" s="85"/>
    </row>
    <row r="19" spans="1:8">
      <c r="A19" s="77"/>
      <c r="B19" s="79"/>
      <c r="C19" s="81"/>
      <c r="D19" s="81"/>
      <c r="E19" s="81"/>
      <c r="F19" s="81"/>
      <c r="G19" s="83"/>
      <c r="H19" s="85"/>
    </row>
    <row r="20" spans="1:8">
      <c r="A20" s="77"/>
      <c r="B20" s="79"/>
      <c r="C20" s="81"/>
      <c r="D20" s="81"/>
      <c r="E20" s="81"/>
      <c r="F20" s="81"/>
      <c r="G20" s="83"/>
      <c r="H20" s="85"/>
    </row>
    <row r="21" spans="1:8" ht="15" thickBot="1">
      <c r="A21" s="78"/>
      <c r="B21" s="80"/>
      <c r="C21" s="82"/>
      <c r="D21" s="82"/>
      <c r="E21" s="82"/>
      <c r="F21" s="82"/>
      <c r="G21" s="84"/>
      <c r="H21" s="86"/>
    </row>
    <row r="22" spans="1:8" ht="19.8" thickTop="1">
      <c r="A22" s="62">
        <f>WEEKNUM($B$22,21)</f>
        <v>7</v>
      </c>
      <c r="B22" s="49">
        <f>DATE($R$2,$S$2,(1-WEEKDAY(DATE($R$2,$S$2,1),2))+(COLUMN(B13)-1)+(ROW(K3)-1)*7)</f>
        <v>46062</v>
      </c>
      <c r="C22" s="50">
        <f t="shared" ref="C22:H22" si="2">DATE($R$2,$S$2,(1-WEEKDAY(DATE($R$2,$S$2,1),2))+(COLUMN(C13)-1)+(ROW(L3)-1)*7)</f>
        <v>46063</v>
      </c>
      <c r="D22" s="50">
        <f t="shared" si="2"/>
        <v>46064</v>
      </c>
      <c r="E22" s="50">
        <f t="shared" si="2"/>
        <v>46065</v>
      </c>
      <c r="F22" s="50">
        <f t="shared" si="2"/>
        <v>46066</v>
      </c>
      <c r="G22" s="51">
        <f t="shared" si="2"/>
        <v>46067</v>
      </c>
      <c r="H22" s="52">
        <f t="shared" si="2"/>
        <v>46068</v>
      </c>
    </row>
    <row r="23" spans="1:8">
      <c r="A23" s="63"/>
      <c r="B23" s="79"/>
      <c r="C23" s="81"/>
      <c r="D23" s="81"/>
      <c r="E23" s="81"/>
      <c r="F23" s="81"/>
      <c r="G23" s="83"/>
      <c r="H23" s="85"/>
    </row>
    <row r="24" spans="1:8">
      <c r="A24" s="63"/>
      <c r="B24" s="79"/>
      <c r="C24" s="81"/>
      <c r="D24" s="81"/>
      <c r="E24" s="81"/>
      <c r="F24" s="81"/>
      <c r="G24" s="83"/>
      <c r="H24" s="85"/>
    </row>
    <row r="25" spans="1:8">
      <c r="A25" s="63"/>
      <c r="B25" s="79"/>
      <c r="C25" s="81"/>
      <c r="D25" s="81"/>
      <c r="E25" s="81"/>
      <c r="F25" s="81"/>
      <c r="G25" s="83"/>
      <c r="H25" s="85"/>
    </row>
    <row r="26" spans="1:8">
      <c r="A26" s="63"/>
      <c r="B26" s="79"/>
      <c r="C26" s="81"/>
      <c r="D26" s="81"/>
      <c r="E26" s="81"/>
      <c r="F26" s="81"/>
      <c r="G26" s="83"/>
      <c r="H26" s="85"/>
    </row>
    <row r="27" spans="1:8">
      <c r="A27" s="63"/>
      <c r="B27" s="79"/>
      <c r="C27" s="81"/>
      <c r="D27" s="81"/>
      <c r="E27" s="81"/>
      <c r="F27" s="81"/>
      <c r="G27" s="83"/>
      <c r="H27" s="85"/>
    </row>
    <row r="28" spans="1:8">
      <c r="A28" s="63"/>
      <c r="B28" s="79"/>
      <c r="C28" s="81"/>
      <c r="D28" s="81"/>
      <c r="E28" s="81"/>
      <c r="F28" s="81"/>
      <c r="G28" s="83"/>
      <c r="H28" s="85"/>
    </row>
    <row r="29" spans="1:8">
      <c r="A29" s="63"/>
      <c r="B29" s="79"/>
      <c r="C29" s="81"/>
      <c r="D29" s="81"/>
      <c r="E29" s="81"/>
      <c r="F29" s="81"/>
      <c r="G29" s="83"/>
      <c r="H29" s="85"/>
    </row>
    <row r="30" spans="1:8" ht="15" thickBot="1">
      <c r="A30" s="64"/>
      <c r="B30" s="80"/>
      <c r="C30" s="82"/>
      <c r="D30" s="82"/>
      <c r="E30" s="82"/>
      <c r="F30" s="82"/>
      <c r="G30" s="84"/>
      <c r="H30" s="86"/>
    </row>
    <row r="31" spans="1:8" ht="19.8" thickTop="1">
      <c r="A31" s="76">
        <f>WEEKNUM($B$31,21)</f>
        <v>8</v>
      </c>
      <c r="B31" s="49">
        <f>DATE($R$2,$S$2,(1-WEEKDAY(DATE($R$2,$S$2,1),2))+(COLUMN(B22)-1)+(ROW(K4)-1)*7)</f>
        <v>46069</v>
      </c>
      <c r="C31" s="50">
        <f t="shared" ref="C31:H31" si="3">DATE($R$2,$S$2,(1-WEEKDAY(DATE($R$2,$S$2,1),2))+(COLUMN(C22)-1)+(ROW(L4)-1)*7)</f>
        <v>46070</v>
      </c>
      <c r="D31" s="50">
        <f t="shared" si="3"/>
        <v>46071</v>
      </c>
      <c r="E31" s="50">
        <f t="shared" si="3"/>
        <v>46072</v>
      </c>
      <c r="F31" s="50">
        <f t="shared" si="3"/>
        <v>46073</v>
      </c>
      <c r="G31" s="51">
        <f t="shared" si="3"/>
        <v>46074</v>
      </c>
      <c r="H31" s="52">
        <f t="shared" si="3"/>
        <v>46075</v>
      </c>
    </row>
    <row r="32" spans="1:8">
      <c r="A32" s="77"/>
      <c r="B32" s="79"/>
      <c r="C32" s="81"/>
      <c r="D32" s="81"/>
      <c r="E32" s="81"/>
      <c r="F32" s="81"/>
      <c r="G32" s="83"/>
      <c r="H32" s="85"/>
    </row>
    <row r="33" spans="1:8">
      <c r="A33" s="77"/>
      <c r="B33" s="79"/>
      <c r="C33" s="81"/>
      <c r="D33" s="81"/>
      <c r="E33" s="81"/>
      <c r="F33" s="81"/>
      <c r="G33" s="83"/>
      <c r="H33" s="85"/>
    </row>
    <row r="34" spans="1:8">
      <c r="A34" s="77"/>
      <c r="B34" s="79"/>
      <c r="C34" s="81"/>
      <c r="D34" s="81"/>
      <c r="E34" s="81"/>
      <c r="F34" s="81"/>
      <c r="G34" s="83"/>
      <c r="H34" s="85"/>
    </row>
    <row r="35" spans="1:8">
      <c r="A35" s="77"/>
      <c r="B35" s="79"/>
      <c r="C35" s="81"/>
      <c r="D35" s="81"/>
      <c r="E35" s="81"/>
      <c r="F35" s="81"/>
      <c r="G35" s="83"/>
      <c r="H35" s="85"/>
    </row>
    <row r="36" spans="1:8">
      <c r="A36" s="77"/>
      <c r="B36" s="79"/>
      <c r="C36" s="81"/>
      <c r="D36" s="81"/>
      <c r="E36" s="81"/>
      <c r="F36" s="81"/>
      <c r="G36" s="83"/>
      <c r="H36" s="85"/>
    </row>
    <row r="37" spans="1:8">
      <c r="A37" s="77"/>
      <c r="B37" s="79"/>
      <c r="C37" s="81"/>
      <c r="D37" s="81"/>
      <c r="E37" s="81"/>
      <c r="F37" s="81"/>
      <c r="G37" s="83"/>
      <c r="H37" s="85"/>
    </row>
    <row r="38" spans="1:8">
      <c r="A38" s="77"/>
      <c r="B38" s="79"/>
      <c r="C38" s="81"/>
      <c r="D38" s="81"/>
      <c r="E38" s="81"/>
      <c r="F38" s="81"/>
      <c r="G38" s="83"/>
      <c r="H38" s="85"/>
    </row>
    <row r="39" spans="1:8" ht="15" thickBot="1">
      <c r="A39" s="78"/>
      <c r="B39" s="80"/>
      <c r="C39" s="82"/>
      <c r="D39" s="82"/>
      <c r="E39" s="82"/>
      <c r="F39" s="82"/>
      <c r="G39" s="84"/>
      <c r="H39" s="86"/>
    </row>
    <row r="40" spans="1:8" ht="19.8" thickTop="1">
      <c r="A40" s="89">
        <f>WEEKNUM(B40,21)</f>
        <v>9</v>
      </c>
      <c r="B40" s="49">
        <f>DATE($R$2,$S$2,(1-WEEKDAY(DATE($R$2,$S$2,1),2))+(COLUMN(B31)-1)+(ROW(K5)-1)*7)</f>
        <v>46076</v>
      </c>
      <c r="C40" s="50">
        <f t="shared" ref="C40:H40" si="4">DATE($R$2,$S$2,(1-WEEKDAY(DATE($R$2,$S$2,1),2))+(COLUMN(C31)-1)+(ROW(L5)-1)*7)</f>
        <v>46077</v>
      </c>
      <c r="D40" s="50">
        <f t="shared" si="4"/>
        <v>46078</v>
      </c>
      <c r="E40" s="50">
        <f t="shared" si="4"/>
        <v>46079</v>
      </c>
      <c r="F40" s="50">
        <f t="shared" si="4"/>
        <v>46080</v>
      </c>
      <c r="G40" s="51">
        <f t="shared" si="4"/>
        <v>46081</v>
      </c>
      <c r="H40" s="52">
        <f t="shared" si="4"/>
        <v>46082</v>
      </c>
    </row>
    <row r="41" spans="1:8">
      <c r="A41" s="63"/>
      <c r="B41" s="79"/>
      <c r="C41" s="81"/>
      <c r="D41" s="81"/>
      <c r="E41" s="81"/>
      <c r="F41" s="81"/>
      <c r="G41" s="83"/>
      <c r="H41" s="85"/>
    </row>
    <row r="42" spans="1:8">
      <c r="A42" s="63"/>
      <c r="B42" s="79"/>
      <c r="C42" s="81"/>
      <c r="D42" s="81"/>
      <c r="E42" s="81"/>
      <c r="F42" s="81"/>
      <c r="G42" s="83"/>
      <c r="H42" s="85"/>
    </row>
    <row r="43" spans="1:8">
      <c r="A43" s="63"/>
      <c r="B43" s="79"/>
      <c r="C43" s="81"/>
      <c r="D43" s="81"/>
      <c r="E43" s="81"/>
      <c r="F43" s="81"/>
      <c r="G43" s="83"/>
      <c r="H43" s="85"/>
    </row>
    <row r="44" spans="1:8">
      <c r="A44" s="63"/>
      <c r="B44" s="79"/>
      <c r="C44" s="81"/>
      <c r="D44" s="81"/>
      <c r="E44" s="81"/>
      <c r="F44" s="81"/>
      <c r="G44" s="83"/>
      <c r="H44" s="85"/>
    </row>
    <row r="45" spans="1:8">
      <c r="A45" s="63"/>
      <c r="B45" s="79"/>
      <c r="C45" s="81"/>
      <c r="D45" s="81"/>
      <c r="E45" s="81"/>
      <c r="F45" s="81"/>
      <c r="G45" s="83"/>
      <c r="H45" s="85"/>
    </row>
    <row r="46" spans="1:8">
      <c r="A46" s="63"/>
      <c r="B46" s="79"/>
      <c r="C46" s="81"/>
      <c r="D46" s="81"/>
      <c r="E46" s="81"/>
      <c r="F46" s="81"/>
      <c r="G46" s="83"/>
      <c r="H46" s="85"/>
    </row>
    <row r="47" spans="1:8">
      <c r="A47" s="63"/>
      <c r="B47" s="79"/>
      <c r="C47" s="81"/>
      <c r="D47" s="81"/>
      <c r="E47" s="81"/>
      <c r="F47" s="81"/>
      <c r="G47" s="83"/>
      <c r="H47" s="85"/>
    </row>
    <row r="48" spans="1:8">
      <c r="A48" s="63"/>
      <c r="B48" s="90"/>
      <c r="C48" s="91"/>
      <c r="D48" s="91"/>
      <c r="E48" s="91"/>
      <c r="F48" s="91"/>
      <c r="G48" s="87"/>
      <c r="H48" s="88"/>
    </row>
    <row r="49" ht="18.75" customHeight="1"/>
  </sheetData>
  <sheetProtection algorithmName="SHA-512" hashValue="Gc7Jeqmd3FqpzHS5A4+qi1K2ojwCdsD1Z65gvJBEaiM63zkD3PnXZYwiDeaWIFdVSfo+GqFTacHDipAOFYBgYw==" saltValue="cISWxnWWZJngmdMoQl6lWA==" spinCount="100000" sheet="1" objects="1" scenarios="1" selectLockedCells="1"/>
  <mergeCells count="43">
    <mergeCell ref="H1:H2"/>
    <mergeCell ref="A4:A12"/>
    <mergeCell ref="B5:B12"/>
    <mergeCell ref="C5:C12"/>
    <mergeCell ref="D5:D12"/>
    <mergeCell ref="E5:E12"/>
    <mergeCell ref="F5:F12"/>
    <mergeCell ref="G5:G12"/>
    <mergeCell ref="H5:H12"/>
    <mergeCell ref="A13:A21"/>
    <mergeCell ref="B14:B21"/>
    <mergeCell ref="C14:C21"/>
    <mergeCell ref="D14:D21"/>
    <mergeCell ref="E14:E21"/>
    <mergeCell ref="F14:F21"/>
    <mergeCell ref="G14:G21"/>
    <mergeCell ref="H14:H21"/>
    <mergeCell ref="E32:E39"/>
    <mergeCell ref="F32:F39"/>
    <mergeCell ref="G32:G39"/>
    <mergeCell ref="H32:H39"/>
    <mergeCell ref="F23:F30"/>
    <mergeCell ref="A22:A30"/>
    <mergeCell ref="B23:B30"/>
    <mergeCell ref="C23:C30"/>
    <mergeCell ref="D23:D30"/>
    <mergeCell ref="E23:E30"/>
    <mergeCell ref="G41:G48"/>
    <mergeCell ref="H41:H48"/>
    <mergeCell ref="A1:C2"/>
    <mergeCell ref="D1:G2"/>
    <mergeCell ref="A40:A48"/>
    <mergeCell ref="B41:B48"/>
    <mergeCell ref="C41:C48"/>
    <mergeCell ref="D41:D48"/>
    <mergeCell ref="E41:E48"/>
    <mergeCell ref="F41:F48"/>
    <mergeCell ref="G23:G30"/>
    <mergeCell ref="H23:H30"/>
    <mergeCell ref="A31:A39"/>
    <mergeCell ref="B32:B39"/>
    <mergeCell ref="C32:C39"/>
    <mergeCell ref="D32:D39"/>
  </mergeCells>
  <conditionalFormatting sqref="B4:H5 B13:H14 B22:H23 B31:H33 B40:H41">
    <cfRule type="expression" dxfId="65" priority="3">
      <formula>MONTH(B4)=$S$2</formula>
    </cfRule>
    <cfRule type="expression" dxfId="64" priority="4">
      <formula>MONTH(B4)&lt;&gt;$S$2</formula>
    </cfRule>
  </conditionalFormatting>
  <pageMargins left="0.4" right="0.25" top="0.56999999999999995" bottom="0.28999999999999998" header="0.17" footer="0.18"/>
  <pageSetup paperSize="9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2CCE07D-0888-4127-B713-2DDD450C9E73}">
            <xm:f>MATCH(B4,Feiertage!$B:$B,0)&gt;0</xm:f>
            <x14:dxf>
              <font>
                <b/>
                <i val="0"/>
                <color rgb="FFC00000"/>
              </font>
              <fill>
                <patternFill>
                  <bgColor rgb="FFFFE5E5"/>
                </patternFill>
              </fill>
            </x14:dxf>
          </x14:cfRule>
          <xm:sqref>B4:H48</xm:sqref>
        </x14:conditionalFormatting>
        <x14:conditionalFormatting xmlns:xm="http://schemas.microsoft.com/office/excel/2006/main">
          <x14:cfRule type="expression" priority="1" id="{004D1ED9-227B-4655-AF03-749E60F6B4C2}">
            <xm:f>MATCH(B4,Feiertage!$B:$B,0)&gt;0</xm:f>
            <x14:dxf>
              <font>
                <b/>
                <i val="0"/>
                <color rgb="FFC00000"/>
              </font>
              <fill>
                <patternFill>
                  <bgColor rgb="FFFFE5E5"/>
                </patternFill>
              </fill>
            </x14:dxf>
          </x14:cfRule>
          <xm:sqref>B5:H12 B14:H21 B23:H30 B32:H39 B41:H48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8BEA-06AE-4202-8FFB-718C9AB2DCF0}">
  <dimension ref="A1:S57"/>
  <sheetViews>
    <sheetView showGridLines="0" workbookViewId="0">
      <pane ySplit="3" topLeftCell="A4" activePane="bottomLeft" state="frozen"/>
      <selection pane="bottomLeft" activeCell="B5" sqref="B5:B12"/>
    </sheetView>
  </sheetViews>
  <sheetFormatPr baseColWidth="10" defaultRowHeight="14.4"/>
  <cols>
    <col min="1" max="1" width="5.6640625" customWidth="1"/>
    <col min="2" max="8" width="12.6640625" customWidth="1"/>
    <col min="17" max="17" width="11.44140625" customWidth="1"/>
    <col min="18" max="19" width="11.44140625" hidden="1" customWidth="1"/>
    <col min="20" max="21" width="11.44140625" customWidth="1"/>
  </cols>
  <sheetData>
    <row r="1" spans="1:19" ht="15" customHeight="1">
      <c r="A1" s="72" t="s">
        <v>10</v>
      </c>
      <c r="B1" s="72"/>
      <c r="C1" s="72"/>
      <c r="D1" s="92">
        <f>DATE(R2,S2,1)</f>
        <v>46082</v>
      </c>
      <c r="E1" s="92"/>
      <c r="F1" s="92"/>
      <c r="G1" s="92"/>
      <c r="H1" s="93">
        <f>DATE(R2,S2,1)</f>
        <v>46082</v>
      </c>
      <c r="R1" s="8" t="s">
        <v>0</v>
      </c>
      <c r="S1" s="8" t="s">
        <v>1</v>
      </c>
    </row>
    <row r="2" spans="1:19" ht="15" customHeight="1">
      <c r="A2" s="72"/>
      <c r="B2" s="72"/>
      <c r="C2" s="72"/>
      <c r="D2" s="92"/>
      <c r="E2" s="92"/>
      <c r="F2" s="92"/>
      <c r="G2" s="92"/>
      <c r="H2" s="93"/>
      <c r="R2" s="7">
        <f>JAN!$R$2</f>
        <v>2026</v>
      </c>
      <c r="S2" s="7">
        <v>3</v>
      </c>
    </row>
    <row r="3" spans="1:19" ht="36.75" customHeight="1" thickBot="1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</row>
    <row r="4" spans="1:19" ht="19.8" thickTop="1">
      <c r="A4" s="62">
        <f>WEEKNUM($B$4,21)</f>
        <v>9</v>
      </c>
      <c r="B4" s="53">
        <f>DATE($R$2,$S$2,(1-WEEKDAY(DATE($R$2,$S$2,1),2))+(COLUMN(B3)-1)+(ROW(K1)-1)*7)</f>
        <v>46076</v>
      </c>
      <c r="C4" s="54">
        <f t="shared" ref="C4:H4" si="0">DATE($R$2,$S$2,(1-WEEKDAY(DATE($R$2,$S$2,1),2))+(COLUMN(C3)-1)+(ROW(L1)-1)*7)</f>
        <v>46077</v>
      </c>
      <c r="D4" s="54">
        <f t="shared" si="0"/>
        <v>46078</v>
      </c>
      <c r="E4" s="54">
        <f t="shared" si="0"/>
        <v>46079</v>
      </c>
      <c r="F4" s="54">
        <f t="shared" si="0"/>
        <v>46080</v>
      </c>
      <c r="G4" s="55">
        <f t="shared" si="0"/>
        <v>46081</v>
      </c>
      <c r="H4" s="56">
        <f t="shared" si="0"/>
        <v>46082</v>
      </c>
    </row>
    <row r="5" spans="1:19">
      <c r="A5" s="63"/>
      <c r="B5" s="65"/>
      <c r="C5" s="68"/>
      <c r="D5" s="68"/>
      <c r="E5" s="68"/>
      <c r="F5" s="68"/>
      <c r="G5" s="70"/>
      <c r="H5" s="74"/>
    </row>
    <row r="6" spans="1:19">
      <c r="A6" s="63"/>
      <c r="B6" s="65"/>
      <c r="C6" s="68"/>
      <c r="D6" s="68"/>
      <c r="E6" s="68"/>
      <c r="F6" s="68"/>
      <c r="G6" s="70"/>
      <c r="H6" s="74"/>
    </row>
    <row r="7" spans="1:19">
      <c r="A7" s="63"/>
      <c r="B7" s="65"/>
      <c r="C7" s="68"/>
      <c r="D7" s="68"/>
      <c r="E7" s="68"/>
      <c r="F7" s="68"/>
      <c r="G7" s="70"/>
      <c r="H7" s="74"/>
    </row>
    <row r="8" spans="1:19">
      <c r="A8" s="63"/>
      <c r="B8" s="65"/>
      <c r="C8" s="68"/>
      <c r="D8" s="68"/>
      <c r="E8" s="68"/>
      <c r="F8" s="68"/>
      <c r="G8" s="70"/>
      <c r="H8" s="74"/>
    </row>
    <row r="9" spans="1:19">
      <c r="A9" s="63"/>
      <c r="B9" s="65"/>
      <c r="C9" s="68"/>
      <c r="D9" s="68"/>
      <c r="E9" s="68"/>
      <c r="F9" s="68"/>
      <c r="G9" s="70"/>
      <c r="H9" s="74"/>
    </row>
    <row r="10" spans="1:19">
      <c r="A10" s="63"/>
      <c r="B10" s="65"/>
      <c r="C10" s="68"/>
      <c r="D10" s="68"/>
      <c r="E10" s="68"/>
      <c r="F10" s="68"/>
      <c r="G10" s="70"/>
      <c r="H10" s="74"/>
    </row>
    <row r="11" spans="1:19">
      <c r="A11" s="63"/>
      <c r="B11" s="65"/>
      <c r="C11" s="68"/>
      <c r="D11" s="68"/>
      <c r="E11" s="68"/>
      <c r="F11" s="68"/>
      <c r="G11" s="70"/>
      <c r="H11" s="74"/>
    </row>
    <row r="12" spans="1:19" ht="15" thickBot="1">
      <c r="A12" s="64"/>
      <c r="B12" s="66"/>
      <c r="C12" s="69"/>
      <c r="D12" s="69"/>
      <c r="E12" s="69"/>
      <c r="F12" s="69"/>
      <c r="G12" s="71"/>
      <c r="H12" s="75"/>
    </row>
    <row r="13" spans="1:19" ht="19.8" thickTop="1">
      <c r="A13" s="76">
        <f>WEEKNUM($B$13,21)</f>
        <v>10</v>
      </c>
      <c r="B13" s="49">
        <f>DATE($R$2,$S$2,(1-WEEKDAY(DATE($R$2,$S$2,1),2))+(COLUMN(B4)-1)+(ROW(K2)-1)*7)</f>
        <v>46083</v>
      </c>
      <c r="C13" s="50">
        <f t="shared" ref="C13:H13" si="1">DATE($R$2,$S$2,(1-WEEKDAY(DATE($R$2,$S$2,1),2))+(COLUMN(C4)-1)+(ROW(L2)-1)*7)</f>
        <v>46084</v>
      </c>
      <c r="D13" s="50">
        <f t="shared" si="1"/>
        <v>46085</v>
      </c>
      <c r="E13" s="50">
        <f t="shared" si="1"/>
        <v>46086</v>
      </c>
      <c r="F13" s="50">
        <f t="shared" si="1"/>
        <v>46087</v>
      </c>
      <c r="G13" s="51">
        <f t="shared" si="1"/>
        <v>46088</v>
      </c>
      <c r="H13" s="52">
        <f t="shared" si="1"/>
        <v>46089</v>
      </c>
    </row>
    <row r="14" spans="1:19">
      <c r="A14" s="77"/>
      <c r="B14" s="79"/>
      <c r="C14" s="81"/>
      <c r="D14" s="81"/>
      <c r="E14" s="81"/>
      <c r="F14" s="81"/>
      <c r="G14" s="83"/>
      <c r="H14" s="85"/>
    </row>
    <row r="15" spans="1:19">
      <c r="A15" s="77"/>
      <c r="B15" s="79"/>
      <c r="C15" s="81"/>
      <c r="D15" s="81"/>
      <c r="E15" s="81"/>
      <c r="F15" s="81"/>
      <c r="G15" s="83"/>
      <c r="H15" s="85"/>
    </row>
    <row r="16" spans="1:19">
      <c r="A16" s="77"/>
      <c r="B16" s="79"/>
      <c r="C16" s="81"/>
      <c r="D16" s="81"/>
      <c r="E16" s="81"/>
      <c r="F16" s="81"/>
      <c r="G16" s="83"/>
      <c r="H16" s="85"/>
    </row>
    <row r="17" spans="1:8">
      <c r="A17" s="77"/>
      <c r="B17" s="79"/>
      <c r="C17" s="81"/>
      <c r="D17" s="81"/>
      <c r="E17" s="81"/>
      <c r="F17" s="81"/>
      <c r="G17" s="83"/>
      <c r="H17" s="85"/>
    </row>
    <row r="18" spans="1:8">
      <c r="A18" s="77"/>
      <c r="B18" s="79"/>
      <c r="C18" s="81"/>
      <c r="D18" s="81"/>
      <c r="E18" s="81"/>
      <c r="F18" s="81"/>
      <c r="G18" s="83"/>
      <c r="H18" s="85"/>
    </row>
    <row r="19" spans="1:8">
      <c r="A19" s="77"/>
      <c r="B19" s="79"/>
      <c r="C19" s="81"/>
      <c r="D19" s="81"/>
      <c r="E19" s="81"/>
      <c r="F19" s="81"/>
      <c r="G19" s="83"/>
      <c r="H19" s="85"/>
    </row>
    <row r="20" spans="1:8">
      <c r="A20" s="77"/>
      <c r="B20" s="79"/>
      <c r="C20" s="81"/>
      <c r="D20" s="81"/>
      <c r="E20" s="81"/>
      <c r="F20" s="81"/>
      <c r="G20" s="83"/>
      <c r="H20" s="85"/>
    </row>
    <row r="21" spans="1:8" ht="15" thickBot="1">
      <c r="A21" s="78"/>
      <c r="B21" s="80"/>
      <c r="C21" s="82"/>
      <c r="D21" s="82"/>
      <c r="E21" s="82"/>
      <c r="F21" s="82"/>
      <c r="G21" s="84"/>
      <c r="H21" s="86"/>
    </row>
    <row r="22" spans="1:8" ht="19.8" thickTop="1">
      <c r="A22" s="62">
        <f>WEEKNUM($B$22,21)</f>
        <v>11</v>
      </c>
      <c r="B22" s="49">
        <f>DATE($R$2,$S$2,(1-WEEKDAY(DATE($R$2,$S$2,1),2))+(COLUMN(B13)-1)+(ROW(K3)-1)*7)</f>
        <v>46090</v>
      </c>
      <c r="C22" s="50">
        <f t="shared" ref="C22:H22" si="2">DATE($R$2,$S$2,(1-WEEKDAY(DATE($R$2,$S$2,1),2))+(COLUMN(C13)-1)+(ROW(L3)-1)*7)</f>
        <v>46091</v>
      </c>
      <c r="D22" s="50">
        <f t="shared" si="2"/>
        <v>46092</v>
      </c>
      <c r="E22" s="50">
        <f t="shared" si="2"/>
        <v>46093</v>
      </c>
      <c r="F22" s="50">
        <f t="shared" si="2"/>
        <v>46094</v>
      </c>
      <c r="G22" s="51">
        <f t="shared" si="2"/>
        <v>46095</v>
      </c>
      <c r="H22" s="52">
        <f t="shared" si="2"/>
        <v>46096</v>
      </c>
    </row>
    <row r="23" spans="1:8">
      <c r="A23" s="63"/>
      <c r="B23" s="79"/>
      <c r="C23" s="81"/>
      <c r="D23" s="81"/>
      <c r="E23" s="81"/>
      <c r="F23" s="81"/>
      <c r="G23" s="83"/>
      <c r="H23" s="85"/>
    </row>
    <row r="24" spans="1:8">
      <c r="A24" s="63"/>
      <c r="B24" s="79"/>
      <c r="C24" s="81"/>
      <c r="D24" s="81"/>
      <c r="E24" s="81"/>
      <c r="F24" s="81"/>
      <c r="G24" s="83"/>
      <c r="H24" s="85"/>
    </row>
    <row r="25" spans="1:8">
      <c r="A25" s="63"/>
      <c r="B25" s="79"/>
      <c r="C25" s="81"/>
      <c r="D25" s="81"/>
      <c r="E25" s="81"/>
      <c r="F25" s="81"/>
      <c r="G25" s="83"/>
      <c r="H25" s="85"/>
    </row>
    <row r="26" spans="1:8">
      <c r="A26" s="63"/>
      <c r="B26" s="79"/>
      <c r="C26" s="81"/>
      <c r="D26" s="81"/>
      <c r="E26" s="81"/>
      <c r="F26" s="81"/>
      <c r="G26" s="83"/>
      <c r="H26" s="85"/>
    </row>
    <row r="27" spans="1:8">
      <c r="A27" s="63"/>
      <c r="B27" s="79"/>
      <c r="C27" s="81"/>
      <c r="D27" s="81"/>
      <c r="E27" s="81"/>
      <c r="F27" s="81"/>
      <c r="G27" s="83"/>
      <c r="H27" s="85"/>
    </row>
    <row r="28" spans="1:8">
      <c r="A28" s="63"/>
      <c r="B28" s="79"/>
      <c r="C28" s="81"/>
      <c r="D28" s="81"/>
      <c r="E28" s="81"/>
      <c r="F28" s="81"/>
      <c r="G28" s="83"/>
      <c r="H28" s="85"/>
    </row>
    <row r="29" spans="1:8">
      <c r="A29" s="63"/>
      <c r="B29" s="79"/>
      <c r="C29" s="81"/>
      <c r="D29" s="81"/>
      <c r="E29" s="81"/>
      <c r="F29" s="81"/>
      <c r="G29" s="83"/>
      <c r="H29" s="85"/>
    </row>
    <row r="30" spans="1:8" ht="15" thickBot="1">
      <c r="A30" s="64"/>
      <c r="B30" s="80"/>
      <c r="C30" s="82"/>
      <c r="D30" s="82"/>
      <c r="E30" s="82"/>
      <c r="F30" s="82"/>
      <c r="G30" s="84"/>
      <c r="H30" s="86"/>
    </row>
    <row r="31" spans="1:8" ht="19.8" thickTop="1">
      <c r="A31" s="76">
        <f>WEEKNUM($B$31,21)</f>
        <v>12</v>
      </c>
      <c r="B31" s="49">
        <f>DATE($R$2,$S$2,(1-WEEKDAY(DATE($R$2,$S$2,1),2))+(COLUMN(B22)-1)+(ROW(K4)-1)*7)</f>
        <v>46097</v>
      </c>
      <c r="C31" s="50">
        <f t="shared" ref="C31:H31" si="3">DATE($R$2,$S$2,(1-WEEKDAY(DATE($R$2,$S$2,1),2))+(COLUMN(C22)-1)+(ROW(L4)-1)*7)</f>
        <v>46098</v>
      </c>
      <c r="D31" s="50">
        <f t="shared" si="3"/>
        <v>46099</v>
      </c>
      <c r="E31" s="50">
        <f t="shared" si="3"/>
        <v>46100</v>
      </c>
      <c r="F31" s="50">
        <f t="shared" si="3"/>
        <v>46101</v>
      </c>
      <c r="G31" s="51">
        <f t="shared" si="3"/>
        <v>46102</v>
      </c>
      <c r="H31" s="52">
        <f t="shared" si="3"/>
        <v>46103</v>
      </c>
    </row>
    <row r="32" spans="1:8">
      <c r="A32" s="77"/>
      <c r="B32" s="79"/>
      <c r="C32" s="81"/>
      <c r="D32" s="81"/>
      <c r="E32" s="81"/>
      <c r="F32" s="81"/>
      <c r="G32" s="83"/>
      <c r="H32" s="85"/>
    </row>
    <row r="33" spans="1:8">
      <c r="A33" s="77"/>
      <c r="B33" s="79"/>
      <c r="C33" s="81"/>
      <c r="D33" s="81"/>
      <c r="E33" s="81"/>
      <c r="F33" s="81"/>
      <c r="G33" s="83"/>
      <c r="H33" s="85"/>
    </row>
    <row r="34" spans="1:8">
      <c r="A34" s="77"/>
      <c r="B34" s="79"/>
      <c r="C34" s="81"/>
      <c r="D34" s="81"/>
      <c r="E34" s="81"/>
      <c r="F34" s="81"/>
      <c r="G34" s="83"/>
      <c r="H34" s="85"/>
    </row>
    <row r="35" spans="1:8">
      <c r="A35" s="77"/>
      <c r="B35" s="79"/>
      <c r="C35" s="81"/>
      <c r="D35" s="81"/>
      <c r="E35" s="81"/>
      <c r="F35" s="81"/>
      <c r="G35" s="83"/>
      <c r="H35" s="85"/>
    </row>
    <row r="36" spans="1:8">
      <c r="A36" s="77"/>
      <c r="B36" s="79"/>
      <c r="C36" s="81"/>
      <c r="D36" s="81"/>
      <c r="E36" s="81"/>
      <c r="F36" s="81"/>
      <c r="G36" s="83"/>
      <c r="H36" s="85"/>
    </row>
    <row r="37" spans="1:8">
      <c r="A37" s="77"/>
      <c r="B37" s="79"/>
      <c r="C37" s="81"/>
      <c r="D37" s="81"/>
      <c r="E37" s="81"/>
      <c r="F37" s="81"/>
      <c r="G37" s="83"/>
      <c r="H37" s="85"/>
    </row>
    <row r="38" spans="1:8">
      <c r="A38" s="77"/>
      <c r="B38" s="79"/>
      <c r="C38" s="81"/>
      <c r="D38" s="81"/>
      <c r="E38" s="81"/>
      <c r="F38" s="81"/>
      <c r="G38" s="83"/>
      <c r="H38" s="85"/>
    </row>
    <row r="39" spans="1:8" ht="15" thickBot="1">
      <c r="A39" s="78"/>
      <c r="B39" s="80"/>
      <c r="C39" s="82"/>
      <c r="D39" s="82"/>
      <c r="E39" s="82"/>
      <c r="F39" s="82"/>
      <c r="G39" s="84"/>
      <c r="H39" s="86"/>
    </row>
    <row r="40" spans="1:8" ht="19.8" thickTop="1">
      <c r="A40" s="62">
        <f>WEEKNUM($B$40,21)</f>
        <v>13</v>
      </c>
      <c r="B40" s="57">
        <f>DATE($R$2,$S$2,(1-WEEKDAY(DATE($R$2,$S$2,1),2))+(COLUMN(B31)-1)+(ROW(K5)-1)*7)</f>
        <v>46104</v>
      </c>
      <c r="C40" s="58">
        <f t="shared" ref="C40:H40" si="4">DATE($R$2,$S$2,(1-WEEKDAY(DATE($R$2,$S$2,1),2))+(COLUMN(C31)-1)+(ROW(L5)-1)*7)</f>
        <v>46105</v>
      </c>
      <c r="D40" s="58">
        <f t="shared" si="4"/>
        <v>46106</v>
      </c>
      <c r="E40" s="58">
        <f t="shared" si="4"/>
        <v>46107</v>
      </c>
      <c r="F40" s="58">
        <f t="shared" si="4"/>
        <v>46108</v>
      </c>
      <c r="G40" s="59">
        <f t="shared" si="4"/>
        <v>46109</v>
      </c>
      <c r="H40" s="60">
        <f t="shared" si="4"/>
        <v>46110</v>
      </c>
    </row>
    <row r="41" spans="1:8">
      <c r="A41" s="63"/>
      <c r="B41" s="79"/>
      <c r="C41" s="81"/>
      <c r="D41" s="81"/>
      <c r="E41" s="81"/>
      <c r="F41" s="81"/>
      <c r="G41" s="83"/>
      <c r="H41" s="85"/>
    </row>
    <row r="42" spans="1:8">
      <c r="A42" s="63"/>
      <c r="B42" s="79"/>
      <c r="C42" s="81"/>
      <c r="D42" s="81"/>
      <c r="E42" s="81"/>
      <c r="F42" s="81"/>
      <c r="G42" s="83"/>
      <c r="H42" s="85"/>
    </row>
    <row r="43" spans="1:8">
      <c r="A43" s="63"/>
      <c r="B43" s="79"/>
      <c r="C43" s="81"/>
      <c r="D43" s="81"/>
      <c r="E43" s="81"/>
      <c r="F43" s="81"/>
      <c r="G43" s="83"/>
      <c r="H43" s="85"/>
    </row>
    <row r="44" spans="1:8">
      <c r="A44" s="63"/>
      <c r="B44" s="79"/>
      <c r="C44" s="81"/>
      <c r="D44" s="81"/>
      <c r="E44" s="81"/>
      <c r="F44" s="81"/>
      <c r="G44" s="83"/>
      <c r="H44" s="85"/>
    </row>
    <row r="45" spans="1:8">
      <c r="A45" s="63"/>
      <c r="B45" s="79"/>
      <c r="C45" s="81"/>
      <c r="D45" s="81"/>
      <c r="E45" s="81"/>
      <c r="F45" s="81"/>
      <c r="G45" s="83"/>
      <c r="H45" s="85"/>
    </row>
    <row r="46" spans="1:8">
      <c r="A46" s="63"/>
      <c r="B46" s="79"/>
      <c r="C46" s="81"/>
      <c r="D46" s="81"/>
      <c r="E46" s="81"/>
      <c r="F46" s="81"/>
      <c r="G46" s="83"/>
      <c r="H46" s="85"/>
    </row>
    <row r="47" spans="1:8">
      <c r="A47" s="63"/>
      <c r="B47" s="79"/>
      <c r="C47" s="81"/>
      <c r="D47" s="81"/>
      <c r="E47" s="81"/>
      <c r="F47" s="81"/>
      <c r="G47" s="83"/>
      <c r="H47" s="85"/>
    </row>
    <row r="48" spans="1:8" ht="15" thickBot="1">
      <c r="A48" s="64"/>
      <c r="B48" s="80"/>
      <c r="C48" s="82"/>
      <c r="D48" s="82"/>
      <c r="E48" s="82"/>
      <c r="F48" s="82"/>
      <c r="G48" s="84"/>
      <c r="H48" s="86"/>
    </row>
    <row r="49" spans="1:8" ht="18.75" customHeight="1" thickTop="1">
      <c r="A49" s="89">
        <f>WEEKNUM(B49,21)</f>
        <v>14</v>
      </c>
      <c r="B49" s="49">
        <f>DATE($R$2,$S$2,(1-WEEKDAY(DATE($R$2,$S$2,1),2))+(COLUMN(B40)-1)+(ROW(K6)-1)*7)</f>
        <v>46111</v>
      </c>
      <c r="C49" s="49">
        <f t="shared" ref="C49:H49" si="5">DATE($R$2,$S$2,(1-WEEKDAY(DATE($R$2,$S$2,1),2))+(COLUMN(C40)-1)+(ROW(L6)-1)*7)</f>
        <v>46112</v>
      </c>
      <c r="D49" s="49">
        <f t="shared" si="5"/>
        <v>46113</v>
      </c>
      <c r="E49" s="49">
        <f t="shared" si="5"/>
        <v>46114</v>
      </c>
      <c r="F49" s="49">
        <f t="shared" si="5"/>
        <v>46115</v>
      </c>
      <c r="G49" s="49">
        <f t="shared" si="5"/>
        <v>46116</v>
      </c>
      <c r="H49" s="49">
        <f t="shared" si="5"/>
        <v>46117</v>
      </c>
    </row>
    <row r="50" spans="1:8">
      <c r="A50" s="63"/>
      <c r="B50" s="79"/>
      <c r="C50" s="81"/>
      <c r="D50" s="81"/>
      <c r="E50" s="81"/>
      <c r="F50" s="81"/>
      <c r="G50" s="83"/>
      <c r="H50" s="85"/>
    </row>
    <row r="51" spans="1:8">
      <c r="A51" s="63"/>
      <c r="B51" s="79"/>
      <c r="C51" s="81"/>
      <c r="D51" s="81"/>
      <c r="E51" s="81"/>
      <c r="F51" s="81"/>
      <c r="G51" s="83"/>
      <c r="H51" s="85"/>
    </row>
    <row r="52" spans="1:8">
      <c r="A52" s="63"/>
      <c r="B52" s="79"/>
      <c r="C52" s="81"/>
      <c r="D52" s="81"/>
      <c r="E52" s="81"/>
      <c r="F52" s="81"/>
      <c r="G52" s="83"/>
      <c r="H52" s="85"/>
    </row>
    <row r="53" spans="1:8">
      <c r="A53" s="63"/>
      <c r="B53" s="79"/>
      <c r="C53" s="81"/>
      <c r="D53" s="81"/>
      <c r="E53" s="81"/>
      <c r="F53" s="81"/>
      <c r="G53" s="83"/>
      <c r="H53" s="85"/>
    </row>
    <row r="54" spans="1:8">
      <c r="A54" s="63"/>
      <c r="B54" s="79"/>
      <c r="C54" s="81"/>
      <c r="D54" s="81"/>
      <c r="E54" s="81"/>
      <c r="F54" s="81"/>
      <c r="G54" s="83"/>
      <c r="H54" s="85"/>
    </row>
    <row r="55" spans="1:8">
      <c r="A55" s="63"/>
      <c r="B55" s="79"/>
      <c r="C55" s="81"/>
      <c r="D55" s="81"/>
      <c r="E55" s="81"/>
      <c r="F55" s="81"/>
      <c r="G55" s="83"/>
      <c r="H55" s="85"/>
    </row>
    <row r="56" spans="1:8">
      <c r="A56" s="63"/>
      <c r="B56" s="79"/>
      <c r="C56" s="81"/>
      <c r="D56" s="81"/>
      <c r="E56" s="81"/>
      <c r="F56" s="81"/>
      <c r="G56" s="83"/>
      <c r="H56" s="85"/>
    </row>
    <row r="57" spans="1:8">
      <c r="A57" s="63"/>
      <c r="B57" s="90"/>
      <c r="C57" s="91"/>
      <c r="D57" s="91"/>
      <c r="E57" s="91"/>
      <c r="F57" s="91"/>
      <c r="G57" s="87"/>
      <c r="H57" s="88"/>
    </row>
  </sheetData>
  <sheetProtection algorithmName="SHA-512" hashValue="9bjSSIp5a1gbSfHiw0h44xultMb52XxqmOL28tA/4U7XZrt7Pk/FtCW/vrobN34KJGxEbADN5mEgrodS1W9zkA==" saltValue="9cJlxzk1T4rJ/zNM8KEYOA==" spinCount="100000" sheet="1" objects="1" scenarios="1" selectLockedCells="1"/>
  <mergeCells count="51">
    <mergeCell ref="A1:C2"/>
    <mergeCell ref="D1:G2"/>
    <mergeCell ref="H1:H2"/>
    <mergeCell ref="A4:A12"/>
    <mergeCell ref="B5:B12"/>
    <mergeCell ref="C5:C12"/>
    <mergeCell ref="D5:D12"/>
    <mergeCell ref="E5:E12"/>
    <mergeCell ref="F5:F12"/>
    <mergeCell ref="G5:G12"/>
    <mergeCell ref="H5:H12"/>
    <mergeCell ref="A13:A21"/>
    <mergeCell ref="B14:B21"/>
    <mergeCell ref="C14:C21"/>
    <mergeCell ref="D14:D21"/>
    <mergeCell ref="E14:E21"/>
    <mergeCell ref="F14:F21"/>
    <mergeCell ref="G14:G21"/>
    <mergeCell ref="H14:H21"/>
    <mergeCell ref="G23:G30"/>
    <mergeCell ref="H23:H30"/>
    <mergeCell ref="F32:F39"/>
    <mergeCell ref="G32:G39"/>
    <mergeCell ref="H32:H39"/>
    <mergeCell ref="A22:A30"/>
    <mergeCell ref="B23:B30"/>
    <mergeCell ref="C23:C30"/>
    <mergeCell ref="D23:D30"/>
    <mergeCell ref="E23:E30"/>
    <mergeCell ref="F23:F30"/>
    <mergeCell ref="A31:A39"/>
    <mergeCell ref="B32:B39"/>
    <mergeCell ref="C32:C39"/>
    <mergeCell ref="D32:D39"/>
    <mergeCell ref="E32:E39"/>
    <mergeCell ref="G41:G48"/>
    <mergeCell ref="H41:H48"/>
    <mergeCell ref="A40:A48"/>
    <mergeCell ref="B41:B48"/>
    <mergeCell ref="C41:C48"/>
    <mergeCell ref="D41:D48"/>
    <mergeCell ref="E41:E48"/>
    <mergeCell ref="F41:F48"/>
    <mergeCell ref="F50:F57"/>
    <mergeCell ref="G50:G57"/>
    <mergeCell ref="H50:H57"/>
    <mergeCell ref="A49:A57"/>
    <mergeCell ref="B50:B57"/>
    <mergeCell ref="C50:C57"/>
    <mergeCell ref="D50:D57"/>
    <mergeCell ref="E50:E57"/>
  </mergeCells>
  <conditionalFormatting sqref="B4:H5 B13:H14 B22:H23 B31:H33 B40:H41">
    <cfRule type="expression" dxfId="61" priority="7">
      <formula>MONTH(B4)=$S$2</formula>
    </cfRule>
    <cfRule type="expression" dxfId="60" priority="8">
      <formula>MONTH(B4)&lt;&gt;$S$2</formula>
    </cfRule>
  </conditionalFormatting>
  <conditionalFormatting sqref="B49:H50">
    <cfRule type="expression" dxfId="57" priority="3">
      <formula>MONTH(B49)=$S$2</formula>
    </cfRule>
    <cfRule type="expression" dxfId="56" priority="4">
      <formula>MONTH(B49)&lt;&gt;$S$2</formula>
    </cfRule>
  </conditionalFormatting>
  <pageMargins left="0.4" right="0.25" top="0.56999999999999995" bottom="0.28999999999999998" header="0.17" footer="0.18"/>
  <pageSetup paperSize="9" scale="88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DE672ED-2600-4E8D-9B72-3DF021E112DC}">
            <xm:f>MATCH(B4,Feiertage!$B:$B,0)&gt;0</xm:f>
            <x14:dxf>
              <font>
                <b/>
                <i val="0"/>
                <color rgb="FFC00000"/>
              </font>
              <fill>
                <patternFill>
                  <bgColor rgb="FFFFE5E5"/>
                </patternFill>
              </fill>
            </x14:dxf>
          </x14:cfRule>
          <xm:sqref>B4:H57</xm:sqref>
        </x14:conditionalFormatting>
        <x14:conditionalFormatting xmlns:xm="http://schemas.microsoft.com/office/excel/2006/main">
          <x14:cfRule type="expression" priority="5" id="{A56ADD16-D26F-40A4-B8E7-82C028A1FF23}">
            <xm:f>MATCH(B4,Feiertage!$B:$B,0)&gt;0</xm:f>
            <x14:dxf>
              <font>
                <b/>
                <i val="0"/>
                <color rgb="FFC00000"/>
              </font>
              <fill>
                <patternFill>
                  <bgColor rgb="FFFFE5E5"/>
                </patternFill>
              </fill>
            </x14:dxf>
          </x14:cfRule>
          <xm:sqref>B5:H12 B14:H21 B23:H30 B32:H39 B41:H48</xm:sqref>
        </x14:conditionalFormatting>
        <x14:conditionalFormatting xmlns:xm="http://schemas.microsoft.com/office/excel/2006/main">
          <x14:cfRule type="expression" priority="1" id="{4A74FBA4-9399-46B8-808A-0142BC80F6D3}">
            <xm:f>MATCH(B49,Feiertage!$B:$B,0)&gt;0</xm:f>
            <x14:dxf>
              <font>
                <b/>
                <i val="0"/>
                <color rgb="FFC00000"/>
              </font>
              <fill>
                <patternFill>
                  <bgColor rgb="FFFFE5E5"/>
                </patternFill>
              </fill>
            </x14:dxf>
          </x14:cfRule>
          <xm:sqref>B50:H57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8C27B-B838-4E4C-9695-BF8D4CDB7FC3}">
  <dimension ref="A1:S49"/>
  <sheetViews>
    <sheetView showGridLines="0" workbookViewId="0">
      <pane ySplit="3" topLeftCell="A15" activePane="bottomLeft" state="frozen"/>
      <selection pane="bottomLeft" activeCell="B5" sqref="B5:B12"/>
    </sheetView>
  </sheetViews>
  <sheetFormatPr baseColWidth="10" defaultRowHeight="14.4"/>
  <cols>
    <col min="1" max="1" width="5.6640625" customWidth="1"/>
    <col min="2" max="8" width="12.6640625" customWidth="1"/>
    <col min="17" max="17" width="11.44140625" customWidth="1"/>
    <col min="18" max="19" width="11.44140625" hidden="1" customWidth="1"/>
    <col min="20" max="21" width="11.44140625" customWidth="1"/>
  </cols>
  <sheetData>
    <row r="1" spans="1:19" ht="15" customHeight="1">
      <c r="A1" s="72" t="s">
        <v>10</v>
      </c>
      <c r="B1" s="72"/>
      <c r="C1" s="72"/>
      <c r="D1" s="92">
        <f>DATE(R2,S2,1)</f>
        <v>46113</v>
      </c>
      <c r="E1" s="92"/>
      <c r="F1" s="92"/>
      <c r="G1" s="92"/>
      <c r="H1" s="93">
        <f>DATE(R2,S2,1)</f>
        <v>46113</v>
      </c>
      <c r="R1" s="8" t="s">
        <v>0</v>
      </c>
      <c r="S1" s="8" t="s">
        <v>1</v>
      </c>
    </row>
    <row r="2" spans="1:19" ht="15" customHeight="1">
      <c r="A2" s="72"/>
      <c r="B2" s="72"/>
      <c r="C2" s="72"/>
      <c r="D2" s="92"/>
      <c r="E2" s="92"/>
      <c r="F2" s="92"/>
      <c r="G2" s="92"/>
      <c r="H2" s="93"/>
      <c r="R2" s="7">
        <f>JAN!$R$2</f>
        <v>2026</v>
      </c>
      <c r="S2" s="7">
        <v>4</v>
      </c>
    </row>
    <row r="3" spans="1:19" ht="36.75" customHeight="1" thickBot="1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</row>
    <row r="4" spans="1:19" ht="19.8" thickTop="1">
      <c r="A4" s="62">
        <f>WEEKNUM($B$4,21)</f>
        <v>14</v>
      </c>
      <c r="B4" s="53">
        <f>DATE($R$2,$S$2,(1-WEEKDAY(DATE($R$2,$S$2,1),2))+(COLUMN(B3)-1)+(ROW(K1)-1)*7)</f>
        <v>46111</v>
      </c>
      <c r="C4" s="54">
        <f t="shared" ref="C4:H4" si="0">DATE($R$2,$S$2,(1-WEEKDAY(DATE($R$2,$S$2,1),2))+(COLUMN(C3)-1)+(ROW(L1)-1)*7)</f>
        <v>46112</v>
      </c>
      <c r="D4" s="54">
        <f t="shared" si="0"/>
        <v>46113</v>
      </c>
      <c r="E4" s="54">
        <f t="shared" si="0"/>
        <v>46114</v>
      </c>
      <c r="F4" s="54">
        <f t="shared" si="0"/>
        <v>46115</v>
      </c>
      <c r="G4" s="55">
        <f t="shared" si="0"/>
        <v>46116</v>
      </c>
      <c r="H4" s="56">
        <f t="shared" si="0"/>
        <v>46117</v>
      </c>
    </row>
    <row r="5" spans="1:19">
      <c r="A5" s="63"/>
      <c r="B5" s="65"/>
      <c r="C5" s="68"/>
      <c r="D5" s="68"/>
      <c r="E5" s="68"/>
      <c r="F5" s="68"/>
      <c r="G5" s="70"/>
      <c r="H5" s="74"/>
    </row>
    <row r="6" spans="1:19">
      <c r="A6" s="63"/>
      <c r="B6" s="65"/>
      <c r="C6" s="68"/>
      <c r="D6" s="68"/>
      <c r="E6" s="68"/>
      <c r="F6" s="68"/>
      <c r="G6" s="70"/>
      <c r="H6" s="74"/>
    </row>
    <row r="7" spans="1:19">
      <c r="A7" s="63"/>
      <c r="B7" s="65"/>
      <c r="C7" s="68"/>
      <c r="D7" s="68"/>
      <c r="E7" s="68"/>
      <c r="F7" s="68"/>
      <c r="G7" s="70"/>
      <c r="H7" s="74"/>
    </row>
    <row r="8" spans="1:19">
      <c r="A8" s="63"/>
      <c r="B8" s="65"/>
      <c r="C8" s="68"/>
      <c r="D8" s="68"/>
      <c r="E8" s="68"/>
      <c r="F8" s="68"/>
      <c r="G8" s="70"/>
      <c r="H8" s="74"/>
    </row>
    <row r="9" spans="1:19">
      <c r="A9" s="63"/>
      <c r="B9" s="65"/>
      <c r="C9" s="68"/>
      <c r="D9" s="68"/>
      <c r="E9" s="68"/>
      <c r="F9" s="68"/>
      <c r="G9" s="70"/>
      <c r="H9" s="74"/>
    </row>
    <row r="10" spans="1:19">
      <c r="A10" s="63"/>
      <c r="B10" s="65"/>
      <c r="C10" s="68"/>
      <c r="D10" s="68"/>
      <c r="E10" s="68"/>
      <c r="F10" s="68"/>
      <c r="G10" s="70"/>
      <c r="H10" s="74"/>
    </row>
    <row r="11" spans="1:19">
      <c r="A11" s="63"/>
      <c r="B11" s="65"/>
      <c r="C11" s="68"/>
      <c r="D11" s="68"/>
      <c r="E11" s="68"/>
      <c r="F11" s="68"/>
      <c r="G11" s="70"/>
      <c r="H11" s="74"/>
    </row>
    <row r="12" spans="1:19" ht="15" thickBot="1">
      <c r="A12" s="64"/>
      <c r="B12" s="66"/>
      <c r="C12" s="69"/>
      <c r="D12" s="69"/>
      <c r="E12" s="69"/>
      <c r="F12" s="69"/>
      <c r="G12" s="71"/>
      <c r="H12" s="75"/>
    </row>
    <row r="13" spans="1:19" ht="19.8" thickTop="1">
      <c r="A13" s="76">
        <f>WEEKNUM($B$13,21)</f>
        <v>15</v>
      </c>
      <c r="B13" s="49">
        <f>DATE($R$2,$S$2,(1-WEEKDAY(DATE($R$2,$S$2,1),2))+(COLUMN(B4)-1)+(ROW(K2)-1)*7)</f>
        <v>46118</v>
      </c>
      <c r="C13" s="50">
        <f t="shared" ref="C13:H13" si="1">DATE($R$2,$S$2,(1-WEEKDAY(DATE($R$2,$S$2,1),2))+(COLUMN(C4)-1)+(ROW(L2)-1)*7)</f>
        <v>46119</v>
      </c>
      <c r="D13" s="50">
        <f t="shared" si="1"/>
        <v>46120</v>
      </c>
      <c r="E13" s="50">
        <f t="shared" si="1"/>
        <v>46121</v>
      </c>
      <c r="F13" s="50">
        <f t="shared" si="1"/>
        <v>46122</v>
      </c>
      <c r="G13" s="51">
        <f t="shared" si="1"/>
        <v>46123</v>
      </c>
      <c r="H13" s="52">
        <f t="shared" si="1"/>
        <v>46124</v>
      </c>
    </row>
    <row r="14" spans="1:19">
      <c r="A14" s="77"/>
      <c r="B14" s="79"/>
      <c r="C14" s="81"/>
      <c r="D14" s="81"/>
      <c r="E14" s="81"/>
      <c r="F14" s="81"/>
      <c r="G14" s="83"/>
      <c r="H14" s="85"/>
    </row>
    <row r="15" spans="1:19">
      <c r="A15" s="77"/>
      <c r="B15" s="79"/>
      <c r="C15" s="81"/>
      <c r="D15" s="81"/>
      <c r="E15" s="81"/>
      <c r="F15" s="81"/>
      <c r="G15" s="83"/>
      <c r="H15" s="85"/>
    </row>
    <row r="16" spans="1:19">
      <c r="A16" s="77"/>
      <c r="B16" s="79"/>
      <c r="C16" s="81"/>
      <c r="D16" s="81"/>
      <c r="E16" s="81"/>
      <c r="F16" s="81"/>
      <c r="G16" s="83"/>
      <c r="H16" s="85"/>
    </row>
    <row r="17" spans="1:8">
      <c r="A17" s="77"/>
      <c r="B17" s="79"/>
      <c r="C17" s="81"/>
      <c r="D17" s="81"/>
      <c r="E17" s="81"/>
      <c r="F17" s="81"/>
      <c r="G17" s="83"/>
      <c r="H17" s="85"/>
    </row>
    <row r="18" spans="1:8">
      <c r="A18" s="77"/>
      <c r="B18" s="79"/>
      <c r="C18" s="81"/>
      <c r="D18" s="81"/>
      <c r="E18" s="81"/>
      <c r="F18" s="81"/>
      <c r="G18" s="83"/>
      <c r="H18" s="85"/>
    </row>
    <row r="19" spans="1:8">
      <c r="A19" s="77"/>
      <c r="B19" s="79"/>
      <c r="C19" s="81"/>
      <c r="D19" s="81"/>
      <c r="E19" s="81"/>
      <c r="F19" s="81"/>
      <c r="G19" s="83"/>
      <c r="H19" s="85"/>
    </row>
    <row r="20" spans="1:8">
      <c r="A20" s="77"/>
      <c r="B20" s="79"/>
      <c r="C20" s="81"/>
      <c r="D20" s="81"/>
      <c r="E20" s="81"/>
      <c r="F20" s="81"/>
      <c r="G20" s="83"/>
      <c r="H20" s="85"/>
    </row>
    <row r="21" spans="1:8" ht="15" thickBot="1">
      <c r="A21" s="78"/>
      <c r="B21" s="80"/>
      <c r="C21" s="82"/>
      <c r="D21" s="82"/>
      <c r="E21" s="82"/>
      <c r="F21" s="82"/>
      <c r="G21" s="84"/>
      <c r="H21" s="86"/>
    </row>
    <row r="22" spans="1:8" ht="19.8" thickTop="1">
      <c r="A22" s="62">
        <f>WEEKNUM($B$22,21)</f>
        <v>16</v>
      </c>
      <c r="B22" s="49">
        <f>DATE($R$2,$S$2,(1-WEEKDAY(DATE($R$2,$S$2,1),2))+(COLUMN(B13)-1)+(ROW(K3)-1)*7)</f>
        <v>46125</v>
      </c>
      <c r="C22" s="50">
        <f t="shared" ref="C22:H22" si="2">DATE($R$2,$S$2,(1-WEEKDAY(DATE($R$2,$S$2,1),2))+(COLUMN(C13)-1)+(ROW(L3)-1)*7)</f>
        <v>46126</v>
      </c>
      <c r="D22" s="50">
        <f t="shared" si="2"/>
        <v>46127</v>
      </c>
      <c r="E22" s="50">
        <f t="shared" si="2"/>
        <v>46128</v>
      </c>
      <c r="F22" s="50">
        <f t="shared" si="2"/>
        <v>46129</v>
      </c>
      <c r="G22" s="51">
        <f t="shared" si="2"/>
        <v>46130</v>
      </c>
      <c r="H22" s="52">
        <f t="shared" si="2"/>
        <v>46131</v>
      </c>
    </row>
    <row r="23" spans="1:8">
      <c r="A23" s="63"/>
      <c r="B23" s="79"/>
      <c r="C23" s="81"/>
      <c r="D23" s="81"/>
      <c r="E23" s="81"/>
      <c r="F23" s="81"/>
      <c r="G23" s="83"/>
      <c r="H23" s="85"/>
    </row>
    <row r="24" spans="1:8">
      <c r="A24" s="63"/>
      <c r="B24" s="79"/>
      <c r="C24" s="81"/>
      <c r="D24" s="81"/>
      <c r="E24" s="81"/>
      <c r="F24" s="81"/>
      <c r="G24" s="83"/>
      <c r="H24" s="85"/>
    </row>
    <row r="25" spans="1:8">
      <c r="A25" s="63"/>
      <c r="B25" s="79"/>
      <c r="C25" s="81"/>
      <c r="D25" s="81"/>
      <c r="E25" s="81"/>
      <c r="F25" s="81"/>
      <c r="G25" s="83"/>
      <c r="H25" s="85"/>
    </row>
    <row r="26" spans="1:8">
      <c r="A26" s="63"/>
      <c r="B26" s="79"/>
      <c r="C26" s="81"/>
      <c r="D26" s="81"/>
      <c r="E26" s="81"/>
      <c r="F26" s="81"/>
      <c r="G26" s="83"/>
      <c r="H26" s="85"/>
    </row>
    <row r="27" spans="1:8">
      <c r="A27" s="63"/>
      <c r="B27" s="79"/>
      <c r="C27" s="81"/>
      <c r="D27" s="81"/>
      <c r="E27" s="81"/>
      <c r="F27" s="81"/>
      <c r="G27" s="83"/>
      <c r="H27" s="85"/>
    </row>
    <row r="28" spans="1:8">
      <c r="A28" s="63"/>
      <c r="B28" s="79"/>
      <c r="C28" s="81"/>
      <c r="D28" s="81"/>
      <c r="E28" s="81"/>
      <c r="F28" s="81"/>
      <c r="G28" s="83"/>
      <c r="H28" s="85"/>
    </row>
    <row r="29" spans="1:8">
      <c r="A29" s="63"/>
      <c r="B29" s="79"/>
      <c r="C29" s="81"/>
      <c r="D29" s="81"/>
      <c r="E29" s="81"/>
      <c r="F29" s="81"/>
      <c r="G29" s="83"/>
      <c r="H29" s="85"/>
    </row>
    <row r="30" spans="1:8" ht="15" thickBot="1">
      <c r="A30" s="64"/>
      <c r="B30" s="80"/>
      <c r="C30" s="82"/>
      <c r="D30" s="82"/>
      <c r="E30" s="82"/>
      <c r="F30" s="82"/>
      <c r="G30" s="84"/>
      <c r="H30" s="86"/>
    </row>
    <row r="31" spans="1:8" ht="19.8" thickTop="1">
      <c r="A31" s="76">
        <f>WEEKNUM($B$31,21)</f>
        <v>17</v>
      </c>
      <c r="B31" s="49">
        <f>DATE($R$2,$S$2,(1-WEEKDAY(DATE($R$2,$S$2,1),2))+(COLUMN(B22)-1)+(ROW(K4)-1)*7)</f>
        <v>46132</v>
      </c>
      <c r="C31" s="50">
        <f t="shared" ref="C31:H31" si="3">DATE($R$2,$S$2,(1-WEEKDAY(DATE($R$2,$S$2,1),2))+(COLUMN(C22)-1)+(ROW(L4)-1)*7)</f>
        <v>46133</v>
      </c>
      <c r="D31" s="50">
        <f t="shared" si="3"/>
        <v>46134</v>
      </c>
      <c r="E31" s="50">
        <f t="shared" si="3"/>
        <v>46135</v>
      </c>
      <c r="F31" s="50">
        <f t="shared" si="3"/>
        <v>46136</v>
      </c>
      <c r="G31" s="51">
        <f t="shared" si="3"/>
        <v>46137</v>
      </c>
      <c r="H31" s="52">
        <f t="shared" si="3"/>
        <v>46138</v>
      </c>
    </row>
    <row r="32" spans="1:8">
      <c r="A32" s="77"/>
      <c r="B32" s="79"/>
      <c r="C32" s="81"/>
      <c r="D32" s="81"/>
      <c r="E32" s="81"/>
      <c r="F32" s="81"/>
      <c r="G32" s="83"/>
      <c r="H32" s="85"/>
    </row>
    <row r="33" spans="1:8">
      <c r="A33" s="77"/>
      <c r="B33" s="79"/>
      <c r="C33" s="81"/>
      <c r="D33" s="81"/>
      <c r="E33" s="81"/>
      <c r="F33" s="81"/>
      <c r="G33" s="83"/>
      <c r="H33" s="85"/>
    </row>
    <row r="34" spans="1:8">
      <c r="A34" s="77"/>
      <c r="B34" s="79"/>
      <c r="C34" s="81"/>
      <c r="D34" s="81"/>
      <c r="E34" s="81"/>
      <c r="F34" s="81"/>
      <c r="G34" s="83"/>
      <c r="H34" s="85"/>
    </row>
    <row r="35" spans="1:8">
      <c r="A35" s="77"/>
      <c r="B35" s="79"/>
      <c r="C35" s="81"/>
      <c r="D35" s="81"/>
      <c r="E35" s="81"/>
      <c r="F35" s="81"/>
      <c r="G35" s="83"/>
      <c r="H35" s="85"/>
    </row>
    <row r="36" spans="1:8">
      <c r="A36" s="77"/>
      <c r="B36" s="79"/>
      <c r="C36" s="81"/>
      <c r="D36" s="81"/>
      <c r="E36" s="81"/>
      <c r="F36" s="81"/>
      <c r="G36" s="83"/>
      <c r="H36" s="85"/>
    </row>
    <row r="37" spans="1:8">
      <c r="A37" s="77"/>
      <c r="B37" s="79"/>
      <c r="C37" s="81"/>
      <c r="D37" s="81"/>
      <c r="E37" s="81"/>
      <c r="F37" s="81"/>
      <c r="G37" s="83"/>
      <c r="H37" s="85"/>
    </row>
    <row r="38" spans="1:8">
      <c r="A38" s="77"/>
      <c r="B38" s="79"/>
      <c r="C38" s="81"/>
      <c r="D38" s="81"/>
      <c r="E38" s="81"/>
      <c r="F38" s="81"/>
      <c r="G38" s="83"/>
      <c r="H38" s="85"/>
    </row>
    <row r="39" spans="1:8" ht="15" thickBot="1">
      <c r="A39" s="78"/>
      <c r="B39" s="80"/>
      <c r="C39" s="82"/>
      <c r="D39" s="82"/>
      <c r="E39" s="82"/>
      <c r="F39" s="82"/>
      <c r="G39" s="84"/>
      <c r="H39" s="86"/>
    </row>
    <row r="40" spans="1:8" ht="19.8" thickTop="1">
      <c r="A40" s="89">
        <f>WEEKNUM(B40,21)</f>
        <v>18</v>
      </c>
      <c r="B40" s="49">
        <f>DATE($R$2,$S$2,(1-WEEKDAY(DATE($R$2,$S$2,1),2))+(COLUMN(B31)-1)+(ROW(K5)-1)*7)</f>
        <v>46139</v>
      </c>
      <c r="C40" s="50">
        <f t="shared" ref="C40:H40" si="4">DATE($R$2,$S$2,(1-WEEKDAY(DATE($R$2,$S$2,1),2))+(COLUMN(C31)-1)+(ROW(L5)-1)*7)</f>
        <v>46140</v>
      </c>
      <c r="D40" s="50">
        <f t="shared" si="4"/>
        <v>46141</v>
      </c>
      <c r="E40" s="50">
        <f t="shared" si="4"/>
        <v>46142</v>
      </c>
      <c r="F40" s="50">
        <f t="shared" si="4"/>
        <v>46143</v>
      </c>
      <c r="G40" s="51">
        <f t="shared" si="4"/>
        <v>46144</v>
      </c>
      <c r="H40" s="52">
        <f t="shared" si="4"/>
        <v>46145</v>
      </c>
    </row>
    <row r="41" spans="1:8">
      <c r="A41" s="63"/>
      <c r="B41" s="79"/>
      <c r="C41" s="81"/>
      <c r="D41" s="81"/>
      <c r="E41" s="81"/>
      <c r="F41" s="81"/>
      <c r="G41" s="83"/>
      <c r="H41" s="85"/>
    </row>
    <row r="42" spans="1:8">
      <c r="A42" s="63"/>
      <c r="B42" s="79"/>
      <c r="C42" s="81"/>
      <c r="D42" s="81"/>
      <c r="E42" s="81"/>
      <c r="F42" s="81"/>
      <c r="G42" s="83"/>
      <c r="H42" s="85"/>
    </row>
    <row r="43" spans="1:8">
      <c r="A43" s="63"/>
      <c r="B43" s="79"/>
      <c r="C43" s="81"/>
      <c r="D43" s="81"/>
      <c r="E43" s="81"/>
      <c r="F43" s="81"/>
      <c r="G43" s="83"/>
      <c r="H43" s="85"/>
    </row>
    <row r="44" spans="1:8">
      <c r="A44" s="63"/>
      <c r="B44" s="79"/>
      <c r="C44" s="81"/>
      <c r="D44" s="81"/>
      <c r="E44" s="81"/>
      <c r="F44" s="81"/>
      <c r="G44" s="83"/>
      <c r="H44" s="85"/>
    </row>
    <row r="45" spans="1:8">
      <c r="A45" s="63"/>
      <c r="B45" s="79"/>
      <c r="C45" s="81"/>
      <c r="D45" s="81"/>
      <c r="E45" s="81"/>
      <c r="F45" s="81"/>
      <c r="G45" s="83"/>
      <c r="H45" s="85"/>
    </row>
    <row r="46" spans="1:8">
      <c r="A46" s="63"/>
      <c r="B46" s="79"/>
      <c r="C46" s="81"/>
      <c r="D46" s="81"/>
      <c r="E46" s="81"/>
      <c r="F46" s="81"/>
      <c r="G46" s="83"/>
      <c r="H46" s="85"/>
    </row>
    <row r="47" spans="1:8">
      <c r="A47" s="63"/>
      <c r="B47" s="79"/>
      <c r="C47" s="81"/>
      <c r="D47" s="81"/>
      <c r="E47" s="81"/>
      <c r="F47" s="81"/>
      <c r="G47" s="83"/>
      <c r="H47" s="85"/>
    </row>
    <row r="48" spans="1:8">
      <c r="A48" s="63"/>
      <c r="B48" s="90"/>
      <c r="C48" s="91"/>
      <c r="D48" s="91"/>
      <c r="E48" s="91"/>
      <c r="F48" s="91"/>
      <c r="G48" s="87"/>
      <c r="H48" s="88"/>
    </row>
    <row r="49" ht="18.75" customHeight="1"/>
  </sheetData>
  <sheetProtection algorithmName="SHA-512" hashValue="N9av8ccP99IKOzBvscwtBCGqC0IFi1W2TZdiUcGpW32xtG3y9N3rx+0lrBnnWC3mp1/r9Gv84tGazB+YsjLmkQ==" saltValue="b8s2zuVhA0XPuQ/zScM6Lg==" spinCount="100000" sheet="1" objects="1" scenarios="1" selectLockedCells="1"/>
  <mergeCells count="43">
    <mergeCell ref="A1:C2"/>
    <mergeCell ref="D1:G2"/>
    <mergeCell ref="H1:H2"/>
    <mergeCell ref="A4:A12"/>
    <mergeCell ref="B5:B12"/>
    <mergeCell ref="C5:C12"/>
    <mergeCell ref="D5:D12"/>
    <mergeCell ref="E5:E12"/>
    <mergeCell ref="F5:F12"/>
    <mergeCell ref="G5:G12"/>
    <mergeCell ref="H5:H12"/>
    <mergeCell ref="A13:A21"/>
    <mergeCell ref="B14:B21"/>
    <mergeCell ref="C14:C21"/>
    <mergeCell ref="D14:D21"/>
    <mergeCell ref="E14:E21"/>
    <mergeCell ref="F14:F21"/>
    <mergeCell ref="G14:G21"/>
    <mergeCell ref="H14:H21"/>
    <mergeCell ref="G23:G30"/>
    <mergeCell ref="H23:H30"/>
    <mergeCell ref="F32:F39"/>
    <mergeCell ref="G32:G39"/>
    <mergeCell ref="H32:H39"/>
    <mergeCell ref="A22:A30"/>
    <mergeCell ref="B23:B30"/>
    <mergeCell ref="C23:C30"/>
    <mergeCell ref="D23:D30"/>
    <mergeCell ref="E23:E30"/>
    <mergeCell ref="F23:F30"/>
    <mergeCell ref="A31:A39"/>
    <mergeCell ref="B32:B39"/>
    <mergeCell ref="C32:C39"/>
    <mergeCell ref="D32:D39"/>
    <mergeCell ref="E32:E39"/>
    <mergeCell ref="G41:G48"/>
    <mergeCell ref="H41:H48"/>
    <mergeCell ref="A40:A48"/>
    <mergeCell ref="B41:B48"/>
    <mergeCell ref="C41:C48"/>
    <mergeCell ref="D41:D48"/>
    <mergeCell ref="E41:E48"/>
    <mergeCell ref="F41:F48"/>
  </mergeCells>
  <conditionalFormatting sqref="B4:H5 B13:H14 B22:H23 B31:H33 B40:H41">
    <cfRule type="expression" dxfId="54" priority="3">
      <formula>MONTH(B4)=$S$2</formula>
    </cfRule>
    <cfRule type="expression" dxfId="53" priority="4">
      <formula>MONTH(B4)&lt;&gt;$S$2</formula>
    </cfRule>
  </conditionalFormatting>
  <pageMargins left="0.4" right="0.25" top="0.56999999999999995" bottom="0.28999999999999998" header="0.17" footer="0.18"/>
  <pageSetup paperSize="9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1AC4F8C4-1C70-4B49-968E-D551AE029FC4}">
            <xm:f>MATCH(B4,Feiertage!$B:$B,0)&gt;0</xm:f>
            <x14:dxf>
              <font>
                <b/>
                <i val="0"/>
                <color rgb="FFC00000"/>
              </font>
              <fill>
                <patternFill>
                  <bgColor rgb="FFFFE5E5"/>
                </patternFill>
              </fill>
            </x14:dxf>
          </x14:cfRule>
          <xm:sqref>B4:H48</xm:sqref>
        </x14:conditionalFormatting>
        <x14:conditionalFormatting xmlns:xm="http://schemas.microsoft.com/office/excel/2006/main">
          <x14:cfRule type="expression" priority="1" id="{C6AEC6B4-5673-49D2-9ACD-636B3B9C8A84}">
            <xm:f>MATCH(B4,Feiertage!$B:$B,0)&gt;0</xm:f>
            <x14:dxf>
              <font>
                <b/>
                <i val="0"/>
                <color rgb="FFC00000"/>
              </font>
              <fill>
                <patternFill>
                  <bgColor rgb="FFFFE5E5"/>
                </patternFill>
              </fill>
            </x14:dxf>
          </x14:cfRule>
          <xm:sqref>B5:H12 B14:H21 B23:H30 B32:H39 B41:H48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38BB7-D321-46E7-B194-06EC4712B087}">
  <dimension ref="A1:S49"/>
  <sheetViews>
    <sheetView showGridLines="0" workbookViewId="0">
      <pane ySplit="3" topLeftCell="A4" activePane="bottomLeft" state="frozen"/>
      <selection pane="bottomLeft" activeCell="B5" sqref="B5:B12"/>
    </sheetView>
  </sheetViews>
  <sheetFormatPr baseColWidth="10" defaultRowHeight="14.4"/>
  <cols>
    <col min="1" max="1" width="5.6640625" customWidth="1"/>
    <col min="2" max="8" width="12.6640625" customWidth="1"/>
    <col min="17" max="17" width="11.44140625" customWidth="1"/>
    <col min="18" max="19" width="11.44140625" hidden="1" customWidth="1"/>
    <col min="20" max="21" width="11.44140625" customWidth="1"/>
  </cols>
  <sheetData>
    <row r="1" spans="1:19" ht="15" customHeight="1">
      <c r="A1" s="72" t="s">
        <v>10</v>
      </c>
      <c r="B1" s="72"/>
      <c r="C1" s="72"/>
      <c r="D1" s="92">
        <f>DATE(R2,S2,1)</f>
        <v>46143</v>
      </c>
      <c r="E1" s="92"/>
      <c r="F1" s="92"/>
      <c r="G1" s="92"/>
      <c r="H1" s="93">
        <f>DATE(R2,S2,1)</f>
        <v>46143</v>
      </c>
      <c r="R1" s="8" t="s">
        <v>0</v>
      </c>
      <c r="S1" s="8" t="s">
        <v>1</v>
      </c>
    </row>
    <row r="2" spans="1:19" ht="15" customHeight="1">
      <c r="A2" s="72"/>
      <c r="B2" s="72"/>
      <c r="C2" s="72"/>
      <c r="D2" s="92"/>
      <c r="E2" s="92"/>
      <c r="F2" s="92"/>
      <c r="G2" s="92"/>
      <c r="H2" s="93"/>
      <c r="R2" s="7">
        <f>JAN!$R$2</f>
        <v>2026</v>
      </c>
      <c r="S2" s="7">
        <v>5</v>
      </c>
    </row>
    <row r="3" spans="1:19" ht="36.75" customHeight="1" thickBot="1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</row>
    <row r="4" spans="1:19" ht="19.8" thickTop="1">
      <c r="A4" s="62">
        <f>WEEKNUM($B$4,21)</f>
        <v>18</v>
      </c>
      <c r="B4" s="53">
        <f>DATE($R$2,$S$2,(1-WEEKDAY(DATE($R$2,$S$2,1),2))+(COLUMN(B3)-1)+(ROW(K1)-1)*7)</f>
        <v>46139</v>
      </c>
      <c r="C4" s="54">
        <f t="shared" ref="C4:H4" si="0">DATE($R$2,$S$2,(1-WEEKDAY(DATE($R$2,$S$2,1),2))+(COLUMN(C3)-1)+(ROW(L1)-1)*7)</f>
        <v>46140</v>
      </c>
      <c r="D4" s="54">
        <f t="shared" si="0"/>
        <v>46141</v>
      </c>
      <c r="E4" s="54">
        <f t="shared" si="0"/>
        <v>46142</v>
      </c>
      <c r="F4" s="54">
        <f t="shared" si="0"/>
        <v>46143</v>
      </c>
      <c r="G4" s="55">
        <f t="shared" si="0"/>
        <v>46144</v>
      </c>
      <c r="H4" s="56">
        <f t="shared" si="0"/>
        <v>46145</v>
      </c>
    </row>
    <row r="5" spans="1:19">
      <c r="A5" s="63"/>
      <c r="B5" s="65"/>
      <c r="C5" s="68"/>
      <c r="D5" s="68"/>
      <c r="E5" s="68"/>
      <c r="F5" s="68"/>
      <c r="G5" s="70"/>
      <c r="H5" s="74"/>
    </row>
    <row r="6" spans="1:19">
      <c r="A6" s="63"/>
      <c r="B6" s="65"/>
      <c r="C6" s="68"/>
      <c r="D6" s="68"/>
      <c r="E6" s="68"/>
      <c r="F6" s="68"/>
      <c r="G6" s="70"/>
      <c r="H6" s="74"/>
    </row>
    <row r="7" spans="1:19">
      <c r="A7" s="63"/>
      <c r="B7" s="65"/>
      <c r="C7" s="68"/>
      <c r="D7" s="68"/>
      <c r="E7" s="68"/>
      <c r="F7" s="68"/>
      <c r="G7" s="70"/>
      <c r="H7" s="74"/>
    </row>
    <row r="8" spans="1:19">
      <c r="A8" s="63"/>
      <c r="B8" s="65"/>
      <c r="C8" s="68"/>
      <c r="D8" s="68"/>
      <c r="E8" s="68"/>
      <c r="F8" s="68"/>
      <c r="G8" s="70"/>
      <c r="H8" s="74"/>
    </row>
    <row r="9" spans="1:19">
      <c r="A9" s="63"/>
      <c r="B9" s="65"/>
      <c r="C9" s="68"/>
      <c r="D9" s="68"/>
      <c r="E9" s="68"/>
      <c r="F9" s="68"/>
      <c r="G9" s="70"/>
      <c r="H9" s="74"/>
    </row>
    <row r="10" spans="1:19">
      <c r="A10" s="63"/>
      <c r="B10" s="65"/>
      <c r="C10" s="68"/>
      <c r="D10" s="68"/>
      <c r="E10" s="68"/>
      <c r="F10" s="68"/>
      <c r="G10" s="70"/>
      <c r="H10" s="74"/>
    </row>
    <row r="11" spans="1:19">
      <c r="A11" s="63"/>
      <c r="B11" s="65"/>
      <c r="C11" s="68"/>
      <c r="D11" s="68"/>
      <c r="E11" s="68"/>
      <c r="F11" s="68"/>
      <c r="G11" s="70"/>
      <c r="H11" s="74"/>
    </row>
    <row r="12" spans="1:19" ht="15" thickBot="1">
      <c r="A12" s="64"/>
      <c r="B12" s="66"/>
      <c r="C12" s="69"/>
      <c r="D12" s="69"/>
      <c r="E12" s="69"/>
      <c r="F12" s="69"/>
      <c r="G12" s="71"/>
      <c r="H12" s="75"/>
    </row>
    <row r="13" spans="1:19" ht="19.8" thickTop="1">
      <c r="A13" s="76">
        <f>WEEKNUM($B$13,21)</f>
        <v>19</v>
      </c>
      <c r="B13" s="49">
        <f>DATE($R$2,$S$2,(1-WEEKDAY(DATE($R$2,$S$2,1),2))+(COLUMN(B4)-1)+(ROW(K2)-1)*7)</f>
        <v>46146</v>
      </c>
      <c r="C13" s="50">
        <f t="shared" ref="C13:H13" si="1">DATE($R$2,$S$2,(1-WEEKDAY(DATE($R$2,$S$2,1),2))+(COLUMN(C4)-1)+(ROW(L2)-1)*7)</f>
        <v>46147</v>
      </c>
      <c r="D13" s="50">
        <f t="shared" si="1"/>
        <v>46148</v>
      </c>
      <c r="E13" s="50">
        <f t="shared" si="1"/>
        <v>46149</v>
      </c>
      <c r="F13" s="50">
        <f t="shared" si="1"/>
        <v>46150</v>
      </c>
      <c r="G13" s="51">
        <f t="shared" si="1"/>
        <v>46151</v>
      </c>
      <c r="H13" s="52">
        <f t="shared" si="1"/>
        <v>46152</v>
      </c>
    </row>
    <row r="14" spans="1:19">
      <c r="A14" s="77"/>
      <c r="B14" s="79"/>
      <c r="C14" s="81"/>
      <c r="D14" s="81"/>
      <c r="E14" s="81"/>
      <c r="F14" s="81"/>
      <c r="G14" s="83"/>
      <c r="H14" s="85"/>
    </row>
    <row r="15" spans="1:19">
      <c r="A15" s="77"/>
      <c r="B15" s="79"/>
      <c r="C15" s="81"/>
      <c r="D15" s="81"/>
      <c r="E15" s="81"/>
      <c r="F15" s="81"/>
      <c r="G15" s="83"/>
      <c r="H15" s="85"/>
    </row>
    <row r="16" spans="1:19">
      <c r="A16" s="77"/>
      <c r="B16" s="79"/>
      <c r="C16" s="81"/>
      <c r="D16" s="81"/>
      <c r="E16" s="81"/>
      <c r="F16" s="81"/>
      <c r="G16" s="83"/>
      <c r="H16" s="85"/>
    </row>
    <row r="17" spans="1:8">
      <c r="A17" s="77"/>
      <c r="B17" s="79"/>
      <c r="C17" s="81"/>
      <c r="D17" s="81"/>
      <c r="E17" s="81"/>
      <c r="F17" s="81"/>
      <c r="G17" s="83"/>
      <c r="H17" s="85"/>
    </row>
    <row r="18" spans="1:8">
      <c r="A18" s="77"/>
      <c r="B18" s="79"/>
      <c r="C18" s="81"/>
      <c r="D18" s="81"/>
      <c r="E18" s="81"/>
      <c r="F18" s="81"/>
      <c r="G18" s="83"/>
      <c r="H18" s="85"/>
    </row>
    <row r="19" spans="1:8">
      <c r="A19" s="77"/>
      <c r="B19" s="79"/>
      <c r="C19" s="81"/>
      <c r="D19" s="81"/>
      <c r="E19" s="81"/>
      <c r="F19" s="81"/>
      <c r="G19" s="83"/>
      <c r="H19" s="85"/>
    </row>
    <row r="20" spans="1:8">
      <c r="A20" s="77"/>
      <c r="B20" s="79"/>
      <c r="C20" s="81"/>
      <c r="D20" s="81"/>
      <c r="E20" s="81"/>
      <c r="F20" s="81"/>
      <c r="G20" s="83"/>
      <c r="H20" s="85"/>
    </row>
    <row r="21" spans="1:8" ht="15" thickBot="1">
      <c r="A21" s="78"/>
      <c r="B21" s="80"/>
      <c r="C21" s="82"/>
      <c r="D21" s="82"/>
      <c r="E21" s="82"/>
      <c r="F21" s="82"/>
      <c r="G21" s="84"/>
      <c r="H21" s="86"/>
    </row>
    <row r="22" spans="1:8" ht="19.8" thickTop="1">
      <c r="A22" s="62">
        <f>WEEKNUM($B$22,21)</f>
        <v>20</v>
      </c>
      <c r="B22" s="49">
        <f>DATE($R$2,$S$2,(1-WEEKDAY(DATE($R$2,$S$2,1),2))+(COLUMN(B13)-1)+(ROW(K3)-1)*7)</f>
        <v>46153</v>
      </c>
      <c r="C22" s="50">
        <f t="shared" ref="C22:H22" si="2">DATE($R$2,$S$2,(1-WEEKDAY(DATE($R$2,$S$2,1),2))+(COLUMN(C13)-1)+(ROW(L3)-1)*7)</f>
        <v>46154</v>
      </c>
      <c r="D22" s="50">
        <f t="shared" si="2"/>
        <v>46155</v>
      </c>
      <c r="E22" s="50">
        <f t="shared" si="2"/>
        <v>46156</v>
      </c>
      <c r="F22" s="50">
        <f t="shared" si="2"/>
        <v>46157</v>
      </c>
      <c r="G22" s="51">
        <f t="shared" si="2"/>
        <v>46158</v>
      </c>
      <c r="H22" s="52">
        <f t="shared" si="2"/>
        <v>46159</v>
      </c>
    </row>
    <row r="23" spans="1:8">
      <c r="A23" s="63"/>
      <c r="B23" s="79"/>
      <c r="C23" s="81"/>
      <c r="D23" s="81"/>
      <c r="E23" s="81"/>
      <c r="F23" s="81"/>
      <c r="G23" s="83"/>
      <c r="H23" s="85"/>
    </row>
    <row r="24" spans="1:8">
      <c r="A24" s="63"/>
      <c r="B24" s="79"/>
      <c r="C24" s="81"/>
      <c r="D24" s="81"/>
      <c r="E24" s="81"/>
      <c r="F24" s="81"/>
      <c r="G24" s="83"/>
      <c r="H24" s="85"/>
    </row>
    <row r="25" spans="1:8">
      <c r="A25" s="63"/>
      <c r="B25" s="79"/>
      <c r="C25" s="81"/>
      <c r="D25" s="81"/>
      <c r="E25" s="81"/>
      <c r="F25" s="81"/>
      <c r="G25" s="83"/>
      <c r="H25" s="85"/>
    </row>
    <row r="26" spans="1:8">
      <c r="A26" s="63"/>
      <c r="B26" s="79"/>
      <c r="C26" s="81"/>
      <c r="D26" s="81"/>
      <c r="E26" s="81"/>
      <c r="F26" s="81"/>
      <c r="G26" s="83"/>
      <c r="H26" s="85"/>
    </row>
    <row r="27" spans="1:8">
      <c r="A27" s="63"/>
      <c r="B27" s="79"/>
      <c r="C27" s="81"/>
      <c r="D27" s="81"/>
      <c r="E27" s="81"/>
      <c r="F27" s="81"/>
      <c r="G27" s="83"/>
      <c r="H27" s="85"/>
    </row>
    <row r="28" spans="1:8">
      <c r="A28" s="63"/>
      <c r="B28" s="79"/>
      <c r="C28" s="81"/>
      <c r="D28" s="81"/>
      <c r="E28" s="81"/>
      <c r="F28" s="81"/>
      <c r="G28" s="83"/>
      <c r="H28" s="85"/>
    </row>
    <row r="29" spans="1:8">
      <c r="A29" s="63"/>
      <c r="B29" s="79"/>
      <c r="C29" s="81"/>
      <c r="D29" s="81"/>
      <c r="E29" s="81"/>
      <c r="F29" s="81"/>
      <c r="G29" s="83"/>
      <c r="H29" s="85"/>
    </row>
    <row r="30" spans="1:8" ht="15" thickBot="1">
      <c r="A30" s="64"/>
      <c r="B30" s="80"/>
      <c r="C30" s="82"/>
      <c r="D30" s="82"/>
      <c r="E30" s="82"/>
      <c r="F30" s="82"/>
      <c r="G30" s="84"/>
      <c r="H30" s="86"/>
    </row>
    <row r="31" spans="1:8" ht="19.8" thickTop="1">
      <c r="A31" s="76">
        <f>WEEKNUM($B$31,21)</f>
        <v>21</v>
      </c>
      <c r="B31" s="49">
        <f>DATE($R$2,$S$2,(1-WEEKDAY(DATE($R$2,$S$2,1),2))+(COLUMN(B22)-1)+(ROW(K4)-1)*7)</f>
        <v>46160</v>
      </c>
      <c r="C31" s="50">
        <f t="shared" ref="C31:H31" si="3">DATE($R$2,$S$2,(1-WEEKDAY(DATE($R$2,$S$2,1),2))+(COLUMN(C22)-1)+(ROW(L4)-1)*7)</f>
        <v>46161</v>
      </c>
      <c r="D31" s="50">
        <f t="shared" si="3"/>
        <v>46162</v>
      </c>
      <c r="E31" s="50">
        <f t="shared" si="3"/>
        <v>46163</v>
      </c>
      <c r="F31" s="50">
        <f t="shared" si="3"/>
        <v>46164</v>
      </c>
      <c r="G31" s="51">
        <f t="shared" si="3"/>
        <v>46165</v>
      </c>
      <c r="H31" s="52">
        <f t="shared" si="3"/>
        <v>46166</v>
      </c>
    </row>
    <row r="32" spans="1:8">
      <c r="A32" s="77"/>
      <c r="B32" s="79"/>
      <c r="C32" s="81"/>
      <c r="D32" s="81"/>
      <c r="E32" s="81"/>
      <c r="F32" s="81"/>
      <c r="G32" s="83"/>
      <c r="H32" s="85"/>
    </row>
    <row r="33" spans="1:8">
      <c r="A33" s="77"/>
      <c r="B33" s="79"/>
      <c r="C33" s="81"/>
      <c r="D33" s="81"/>
      <c r="E33" s="81"/>
      <c r="F33" s="81"/>
      <c r="G33" s="83"/>
      <c r="H33" s="85"/>
    </row>
    <row r="34" spans="1:8">
      <c r="A34" s="77"/>
      <c r="B34" s="79"/>
      <c r="C34" s="81"/>
      <c r="D34" s="81"/>
      <c r="E34" s="81"/>
      <c r="F34" s="81"/>
      <c r="G34" s="83"/>
      <c r="H34" s="85"/>
    </row>
    <row r="35" spans="1:8">
      <c r="A35" s="77"/>
      <c r="B35" s="79"/>
      <c r="C35" s="81"/>
      <c r="D35" s="81"/>
      <c r="E35" s="81"/>
      <c r="F35" s="81"/>
      <c r="G35" s="83"/>
      <c r="H35" s="85"/>
    </row>
    <row r="36" spans="1:8">
      <c r="A36" s="77"/>
      <c r="B36" s="79"/>
      <c r="C36" s="81"/>
      <c r="D36" s="81"/>
      <c r="E36" s="81"/>
      <c r="F36" s="81"/>
      <c r="G36" s="83"/>
      <c r="H36" s="85"/>
    </row>
    <row r="37" spans="1:8">
      <c r="A37" s="77"/>
      <c r="B37" s="79"/>
      <c r="C37" s="81"/>
      <c r="D37" s="81"/>
      <c r="E37" s="81"/>
      <c r="F37" s="81"/>
      <c r="G37" s="83"/>
      <c r="H37" s="85"/>
    </row>
    <row r="38" spans="1:8">
      <c r="A38" s="77"/>
      <c r="B38" s="79"/>
      <c r="C38" s="81"/>
      <c r="D38" s="81"/>
      <c r="E38" s="81"/>
      <c r="F38" s="81"/>
      <c r="G38" s="83"/>
      <c r="H38" s="85"/>
    </row>
    <row r="39" spans="1:8" ht="15" thickBot="1">
      <c r="A39" s="78"/>
      <c r="B39" s="80"/>
      <c r="C39" s="82"/>
      <c r="D39" s="82"/>
      <c r="E39" s="82"/>
      <c r="F39" s="82"/>
      <c r="G39" s="84"/>
      <c r="H39" s="86"/>
    </row>
    <row r="40" spans="1:8" ht="19.8" thickTop="1">
      <c r="A40" s="89">
        <f>WEEKNUM(B40,21)</f>
        <v>22</v>
      </c>
      <c r="B40" s="49">
        <f>DATE($R$2,$S$2,(1-WEEKDAY(DATE($R$2,$S$2,1),2))+(COLUMN(B31)-1)+(ROW(K5)-1)*7)</f>
        <v>46167</v>
      </c>
      <c r="C40" s="50">
        <f t="shared" ref="C40:H40" si="4">DATE($R$2,$S$2,(1-WEEKDAY(DATE($R$2,$S$2,1),2))+(COLUMN(C31)-1)+(ROW(L5)-1)*7)</f>
        <v>46168</v>
      </c>
      <c r="D40" s="50">
        <f t="shared" si="4"/>
        <v>46169</v>
      </c>
      <c r="E40" s="50">
        <f t="shared" si="4"/>
        <v>46170</v>
      </c>
      <c r="F40" s="50">
        <f t="shared" si="4"/>
        <v>46171</v>
      </c>
      <c r="G40" s="51">
        <f t="shared" si="4"/>
        <v>46172</v>
      </c>
      <c r="H40" s="52">
        <f t="shared" si="4"/>
        <v>46173</v>
      </c>
    </row>
    <row r="41" spans="1:8">
      <c r="A41" s="63"/>
      <c r="B41" s="79"/>
      <c r="C41" s="81"/>
      <c r="D41" s="81"/>
      <c r="E41" s="81"/>
      <c r="F41" s="81"/>
      <c r="G41" s="83"/>
      <c r="H41" s="85"/>
    </row>
    <row r="42" spans="1:8">
      <c r="A42" s="63"/>
      <c r="B42" s="79"/>
      <c r="C42" s="81"/>
      <c r="D42" s="81"/>
      <c r="E42" s="81"/>
      <c r="F42" s="81"/>
      <c r="G42" s="83"/>
      <c r="H42" s="85"/>
    </row>
    <row r="43" spans="1:8">
      <c r="A43" s="63"/>
      <c r="B43" s="79"/>
      <c r="C43" s="81"/>
      <c r="D43" s="81"/>
      <c r="E43" s="81"/>
      <c r="F43" s="81"/>
      <c r="G43" s="83"/>
      <c r="H43" s="85"/>
    </row>
    <row r="44" spans="1:8">
      <c r="A44" s="63"/>
      <c r="B44" s="79"/>
      <c r="C44" s="81"/>
      <c r="D44" s="81"/>
      <c r="E44" s="81"/>
      <c r="F44" s="81"/>
      <c r="G44" s="83"/>
      <c r="H44" s="85"/>
    </row>
    <row r="45" spans="1:8">
      <c r="A45" s="63"/>
      <c r="B45" s="79"/>
      <c r="C45" s="81"/>
      <c r="D45" s="81"/>
      <c r="E45" s="81"/>
      <c r="F45" s="81"/>
      <c r="G45" s="83"/>
      <c r="H45" s="85"/>
    </row>
    <row r="46" spans="1:8">
      <c r="A46" s="63"/>
      <c r="B46" s="79"/>
      <c r="C46" s="81"/>
      <c r="D46" s="81"/>
      <c r="E46" s="81"/>
      <c r="F46" s="81"/>
      <c r="G46" s="83"/>
      <c r="H46" s="85"/>
    </row>
    <row r="47" spans="1:8">
      <c r="A47" s="63"/>
      <c r="B47" s="79"/>
      <c r="C47" s="81"/>
      <c r="D47" s="81"/>
      <c r="E47" s="81"/>
      <c r="F47" s="81"/>
      <c r="G47" s="83"/>
      <c r="H47" s="85"/>
    </row>
    <row r="48" spans="1:8">
      <c r="A48" s="63"/>
      <c r="B48" s="90"/>
      <c r="C48" s="91"/>
      <c r="D48" s="91"/>
      <c r="E48" s="91"/>
      <c r="F48" s="91"/>
      <c r="G48" s="87"/>
      <c r="H48" s="88"/>
    </row>
    <row r="49" ht="18.75" customHeight="1"/>
  </sheetData>
  <sheetProtection algorithmName="SHA-512" hashValue="57uWIpkA5CID47kR6wYQVsiB1yNDrCkhYO7unapxUJoPbQ1dG7l81kk7xVjtr2gyb7ih1NAJ1OhDySHZXRU1/w==" saltValue="Z8QYzJys8Bxs2G/pvcxcgA==" spinCount="100000" sheet="1" objects="1" scenarios="1" selectLockedCells="1"/>
  <mergeCells count="43">
    <mergeCell ref="A1:C2"/>
    <mergeCell ref="D1:G2"/>
    <mergeCell ref="H1:H2"/>
    <mergeCell ref="A4:A12"/>
    <mergeCell ref="B5:B12"/>
    <mergeCell ref="C5:C12"/>
    <mergeCell ref="D5:D12"/>
    <mergeCell ref="E5:E12"/>
    <mergeCell ref="F5:F12"/>
    <mergeCell ref="G5:G12"/>
    <mergeCell ref="H5:H12"/>
    <mergeCell ref="A13:A21"/>
    <mergeCell ref="B14:B21"/>
    <mergeCell ref="C14:C21"/>
    <mergeCell ref="D14:D21"/>
    <mergeCell ref="E14:E21"/>
    <mergeCell ref="F14:F21"/>
    <mergeCell ref="G14:G21"/>
    <mergeCell ref="H14:H21"/>
    <mergeCell ref="G23:G30"/>
    <mergeCell ref="H23:H30"/>
    <mergeCell ref="F32:F39"/>
    <mergeCell ref="G32:G39"/>
    <mergeCell ref="H32:H39"/>
    <mergeCell ref="A22:A30"/>
    <mergeCell ref="B23:B30"/>
    <mergeCell ref="C23:C30"/>
    <mergeCell ref="D23:D30"/>
    <mergeCell ref="E23:E30"/>
    <mergeCell ref="F23:F30"/>
    <mergeCell ref="A31:A39"/>
    <mergeCell ref="B32:B39"/>
    <mergeCell ref="C32:C39"/>
    <mergeCell ref="D32:D39"/>
    <mergeCell ref="E32:E39"/>
    <mergeCell ref="G41:G48"/>
    <mergeCell ref="H41:H48"/>
    <mergeCell ref="A40:A48"/>
    <mergeCell ref="B41:B48"/>
    <mergeCell ref="C41:C48"/>
    <mergeCell ref="D41:D48"/>
    <mergeCell ref="E41:E48"/>
    <mergeCell ref="F41:F48"/>
  </mergeCells>
  <conditionalFormatting sqref="B4:H5 B13:H14 B22:H23 B31:H33 B40:H41">
    <cfRule type="expression" dxfId="50" priority="3">
      <formula>MONTH(B4)=$S$2</formula>
    </cfRule>
    <cfRule type="expression" dxfId="49" priority="4">
      <formula>MONTH(B4)&lt;&gt;$S$2</formula>
    </cfRule>
  </conditionalFormatting>
  <pageMargins left="0.4" right="0.25" top="0.56999999999999995" bottom="0.28999999999999998" header="0.17" footer="0.18"/>
  <pageSetup paperSize="9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90CCAD0-3E28-4D4A-9915-CE1F060A6C71}">
            <xm:f>MATCH(B4,Feiertage!$B:$B,0)&gt;0</xm:f>
            <x14:dxf>
              <font>
                <b/>
                <i val="0"/>
                <color rgb="FFC00000"/>
              </font>
              <fill>
                <patternFill>
                  <bgColor rgb="FFFFE5E5"/>
                </patternFill>
              </fill>
            </x14:dxf>
          </x14:cfRule>
          <xm:sqref>B4:H48</xm:sqref>
        </x14:conditionalFormatting>
        <x14:conditionalFormatting xmlns:xm="http://schemas.microsoft.com/office/excel/2006/main">
          <x14:cfRule type="expression" priority="1" id="{5AE0CEF0-AC0B-453E-9C00-83ADCA88DAC6}">
            <xm:f>MATCH(B4,Feiertage!$B:$B,0)&gt;0</xm:f>
            <x14:dxf>
              <font>
                <b/>
                <i val="0"/>
                <color rgb="FFC00000"/>
              </font>
              <fill>
                <patternFill>
                  <bgColor rgb="FFFFE5E5"/>
                </patternFill>
              </fill>
            </x14:dxf>
          </x14:cfRule>
          <xm:sqref>B5:H12 B14:H21 B23:H30 B32:H39 B41:H48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3449F-288F-43B1-87FE-DA9AD3DFDDAF}">
  <dimension ref="A1:S57"/>
  <sheetViews>
    <sheetView showGridLines="0" workbookViewId="0">
      <pane ySplit="3" topLeftCell="A4" activePane="bottomLeft" state="frozen"/>
      <selection pane="bottomLeft" activeCell="B5" sqref="B5:B12"/>
    </sheetView>
  </sheetViews>
  <sheetFormatPr baseColWidth="10" defaultRowHeight="14.4"/>
  <cols>
    <col min="1" max="1" width="5.6640625" customWidth="1"/>
    <col min="2" max="8" width="12.6640625" customWidth="1"/>
    <col min="17" max="17" width="11.44140625" customWidth="1"/>
    <col min="18" max="19" width="11.44140625" hidden="1" customWidth="1"/>
    <col min="20" max="21" width="11.44140625" customWidth="1"/>
  </cols>
  <sheetData>
    <row r="1" spans="1:19" ht="15" customHeight="1">
      <c r="A1" s="72" t="s">
        <v>10</v>
      </c>
      <c r="B1" s="72"/>
      <c r="C1" s="72"/>
      <c r="D1" s="92">
        <f>DATE(R2,S2,1)</f>
        <v>46174</v>
      </c>
      <c r="E1" s="92"/>
      <c r="F1" s="92"/>
      <c r="G1" s="92"/>
      <c r="H1" s="93">
        <f>DATE(R2,S2,1)</f>
        <v>46174</v>
      </c>
      <c r="R1" s="8" t="s">
        <v>0</v>
      </c>
      <c r="S1" s="8" t="s">
        <v>1</v>
      </c>
    </row>
    <row r="2" spans="1:19" ht="15" customHeight="1">
      <c r="A2" s="72"/>
      <c r="B2" s="72"/>
      <c r="C2" s="72"/>
      <c r="D2" s="92"/>
      <c r="E2" s="92"/>
      <c r="F2" s="92"/>
      <c r="G2" s="92"/>
      <c r="H2" s="93"/>
      <c r="R2" s="7">
        <f>JAN!$R$2</f>
        <v>2026</v>
      </c>
      <c r="S2" s="7">
        <v>6</v>
      </c>
    </row>
    <row r="3" spans="1:19" ht="36.75" customHeight="1" thickBot="1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</row>
    <row r="4" spans="1:19" ht="19.8" thickTop="1">
      <c r="A4" s="62">
        <f>WEEKNUM($B$4,21)</f>
        <v>23</v>
      </c>
      <c r="B4" s="53">
        <f>DATE($R$2,$S$2,(1-WEEKDAY(DATE($R$2,$S$2,1),2))+(COLUMN(B3)-1)+(ROW(K1)-1)*7)</f>
        <v>46174</v>
      </c>
      <c r="C4" s="54">
        <f t="shared" ref="C4:H4" si="0">DATE($R$2,$S$2,(1-WEEKDAY(DATE($R$2,$S$2,1),2))+(COLUMN(C3)-1)+(ROW(L1)-1)*7)</f>
        <v>46175</v>
      </c>
      <c r="D4" s="54">
        <f t="shared" si="0"/>
        <v>46176</v>
      </c>
      <c r="E4" s="54">
        <f t="shared" si="0"/>
        <v>46177</v>
      </c>
      <c r="F4" s="54">
        <f t="shared" si="0"/>
        <v>46178</v>
      </c>
      <c r="G4" s="55">
        <f t="shared" si="0"/>
        <v>46179</v>
      </c>
      <c r="H4" s="56">
        <f t="shared" si="0"/>
        <v>46180</v>
      </c>
    </row>
    <row r="5" spans="1:19">
      <c r="A5" s="63"/>
      <c r="B5" s="65"/>
      <c r="C5" s="68"/>
      <c r="D5" s="68"/>
      <c r="E5" s="68"/>
      <c r="F5" s="68"/>
      <c r="G5" s="70"/>
      <c r="H5" s="74"/>
    </row>
    <row r="6" spans="1:19">
      <c r="A6" s="63"/>
      <c r="B6" s="65"/>
      <c r="C6" s="68"/>
      <c r="D6" s="68"/>
      <c r="E6" s="68"/>
      <c r="F6" s="68"/>
      <c r="G6" s="70"/>
      <c r="H6" s="74"/>
    </row>
    <row r="7" spans="1:19">
      <c r="A7" s="63"/>
      <c r="B7" s="65"/>
      <c r="C7" s="68"/>
      <c r="D7" s="68"/>
      <c r="E7" s="68"/>
      <c r="F7" s="68"/>
      <c r="G7" s="70"/>
      <c r="H7" s="74"/>
    </row>
    <row r="8" spans="1:19">
      <c r="A8" s="63"/>
      <c r="B8" s="65"/>
      <c r="C8" s="68"/>
      <c r="D8" s="68"/>
      <c r="E8" s="68"/>
      <c r="F8" s="68"/>
      <c r="G8" s="70"/>
      <c r="H8" s="74"/>
    </row>
    <row r="9" spans="1:19">
      <c r="A9" s="63"/>
      <c r="B9" s="65"/>
      <c r="C9" s="68"/>
      <c r="D9" s="68"/>
      <c r="E9" s="68"/>
      <c r="F9" s="68"/>
      <c r="G9" s="70"/>
      <c r="H9" s="74"/>
    </row>
    <row r="10" spans="1:19">
      <c r="A10" s="63"/>
      <c r="B10" s="65"/>
      <c r="C10" s="68"/>
      <c r="D10" s="68"/>
      <c r="E10" s="68"/>
      <c r="F10" s="68"/>
      <c r="G10" s="70"/>
      <c r="H10" s="74"/>
    </row>
    <row r="11" spans="1:19">
      <c r="A11" s="63"/>
      <c r="B11" s="65"/>
      <c r="C11" s="68"/>
      <c r="D11" s="68"/>
      <c r="E11" s="68"/>
      <c r="F11" s="68"/>
      <c r="G11" s="70"/>
      <c r="H11" s="74"/>
    </row>
    <row r="12" spans="1:19" ht="15" thickBot="1">
      <c r="A12" s="64"/>
      <c r="B12" s="66"/>
      <c r="C12" s="69"/>
      <c r="D12" s="69"/>
      <c r="E12" s="69"/>
      <c r="F12" s="69"/>
      <c r="G12" s="71"/>
      <c r="H12" s="75"/>
    </row>
    <row r="13" spans="1:19" ht="19.8" thickTop="1">
      <c r="A13" s="76">
        <f>WEEKNUM($B$13,21)</f>
        <v>24</v>
      </c>
      <c r="B13" s="49">
        <f>DATE($R$2,$S$2,(1-WEEKDAY(DATE($R$2,$S$2,1),2))+(COLUMN(B4)-1)+(ROW(K2)-1)*7)</f>
        <v>46181</v>
      </c>
      <c r="C13" s="50">
        <f t="shared" ref="C13:H13" si="1">DATE($R$2,$S$2,(1-WEEKDAY(DATE($R$2,$S$2,1),2))+(COLUMN(C4)-1)+(ROW(L2)-1)*7)</f>
        <v>46182</v>
      </c>
      <c r="D13" s="50">
        <f t="shared" si="1"/>
        <v>46183</v>
      </c>
      <c r="E13" s="50">
        <f t="shared" si="1"/>
        <v>46184</v>
      </c>
      <c r="F13" s="50">
        <f t="shared" si="1"/>
        <v>46185</v>
      </c>
      <c r="G13" s="51">
        <f t="shared" si="1"/>
        <v>46186</v>
      </c>
      <c r="H13" s="52">
        <f t="shared" si="1"/>
        <v>46187</v>
      </c>
    </row>
    <row r="14" spans="1:19">
      <c r="A14" s="77"/>
      <c r="B14" s="79"/>
      <c r="C14" s="81"/>
      <c r="D14" s="81"/>
      <c r="E14" s="81"/>
      <c r="F14" s="81"/>
      <c r="G14" s="83"/>
      <c r="H14" s="85"/>
    </row>
    <row r="15" spans="1:19">
      <c r="A15" s="77"/>
      <c r="B15" s="79"/>
      <c r="C15" s="81"/>
      <c r="D15" s="81"/>
      <c r="E15" s="81"/>
      <c r="F15" s="81"/>
      <c r="G15" s="83"/>
      <c r="H15" s="85"/>
    </row>
    <row r="16" spans="1:19">
      <c r="A16" s="77"/>
      <c r="B16" s="79"/>
      <c r="C16" s="81"/>
      <c r="D16" s="81"/>
      <c r="E16" s="81"/>
      <c r="F16" s="81"/>
      <c r="G16" s="83"/>
      <c r="H16" s="85"/>
    </row>
    <row r="17" spans="1:8">
      <c r="A17" s="77"/>
      <c r="B17" s="79"/>
      <c r="C17" s="81"/>
      <c r="D17" s="81"/>
      <c r="E17" s="81"/>
      <c r="F17" s="81"/>
      <c r="G17" s="83"/>
      <c r="H17" s="85"/>
    </row>
    <row r="18" spans="1:8">
      <c r="A18" s="77"/>
      <c r="B18" s="79"/>
      <c r="C18" s="81"/>
      <c r="D18" s="81"/>
      <c r="E18" s="81"/>
      <c r="F18" s="81"/>
      <c r="G18" s="83"/>
      <c r="H18" s="85"/>
    </row>
    <row r="19" spans="1:8">
      <c r="A19" s="77"/>
      <c r="B19" s="79"/>
      <c r="C19" s="81"/>
      <c r="D19" s="81"/>
      <c r="E19" s="81"/>
      <c r="F19" s="81"/>
      <c r="G19" s="83"/>
      <c r="H19" s="85"/>
    </row>
    <row r="20" spans="1:8">
      <c r="A20" s="77"/>
      <c r="B20" s="79"/>
      <c r="C20" s="81"/>
      <c r="D20" s="81"/>
      <c r="E20" s="81"/>
      <c r="F20" s="81"/>
      <c r="G20" s="83"/>
      <c r="H20" s="85"/>
    </row>
    <row r="21" spans="1:8" ht="15" thickBot="1">
      <c r="A21" s="78"/>
      <c r="B21" s="80"/>
      <c r="C21" s="82"/>
      <c r="D21" s="82"/>
      <c r="E21" s="82"/>
      <c r="F21" s="82"/>
      <c r="G21" s="84"/>
      <c r="H21" s="86"/>
    </row>
    <row r="22" spans="1:8" ht="19.8" thickTop="1">
      <c r="A22" s="62">
        <f>WEEKNUM($B$22,21)</f>
        <v>25</v>
      </c>
      <c r="B22" s="49">
        <f>DATE($R$2,$S$2,(1-WEEKDAY(DATE($R$2,$S$2,1),2))+(COLUMN(B13)-1)+(ROW(K3)-1)*7)</f>
        <v>46188</v>
      </c>
      <c r="C22" s="50">
        <f t="shared" ref="C22:H22" si="2">DATE($R$2,$S$2,(1-WEEKDAY(DATE($R$2,$S$2,1),2))+(COLUMN(C13)-1)+(ROW(L3)-1)*7)</f>
        <v>46189</v>
      </c>
      <c r="D22" s="50">
        <f t="shared" si="2"/>
        <v>46190</v>
      </c>
      <c r="E22" s="50">
        <f t="shared" si="2"/>
        <v>46191</v>
      </c>
      <c r="F22" s="50">
        <f t="shared" si="2"/>
        <v>46192</v>
      </c>
      <c r="G22" s="51">
        <f t="shared" si="2"/>
        <v>46193</v>
      </c>
      <c r="H22" s="52">
        <f t="shared" si="2"/>
        <v>46194</v>
      </c>
    </row>
    <row r="23" spans="1:8">
      <c r="A23" s="63"/>
      <c r="B23" s="79"/>
      <c r="C23" s="81"/>
      <c r="D23" s="81"/>
      <c r="E23" s="81"/>
      <c r="F23" s="81"/>
      <c r="G23" s="83"/>
      <c r="H23" s="85"/>
    </row>
    <row r="24" spans="1:8">
      <c r="A24" s="63"/>
      <c r="B24" s="79"/>
      <c r="C24" s="81"/>
      <c r="D24" s="81"/>
      <c r="E24" s="81"/>
      <c r="F24" s="81"/>
      <c r="G24" s="83"/>
      <c r="H24" s="85"/>
    </row>
    <row r="25" spans="1:8">
      <c r="A25" s="63"/>
      <c r="B25" s="79"/>
      <c r="C25" s="81"/>
      <c r="D25" s="81"/>
      <c r="E25" s="81"/>
      <c r="F25" s="81"/>
      <c r="G25" s="83"/>
      <c r="H25" s="85"/>
    </row>
    <row r="26" spans="1:8">
      <c r="A26" s="63"/>
      <c r="B26" s="79"/>
      <c r="C26" s="81"/>
      <c r="D26" s="81"/>
      <c r="E26" s="81"/>
      <c r="F26" s="81"/>
      <c r="G26" s="83"/>
      <c r="H26" s="85"/>
    </row>
    <row r="27" spans="1:8">
      <c r="A27" s="63"/>
      <c r="B27" s="79"/>
      <c r="C27" s="81"/>
      <c r="D27" s="81"/>
      <c r="E27" s="81"/>
      <c r="F27" s="81"/>
      <c r="G27" s="83"/>
      <c r="H27" s="85"/>
    </row>
    <row r="28" spans="1:8">
      <c r="A28" s="63"/>
      <c r="B28" s="79"/>
      <c r="C28" s="81"/>
      <c r="D28" s="81"/>
      <c r="E28" s="81"/>
      <c r="F28" s="81"/>
      <c r="G28" s="83"/>
      <c r="H28" s="85"/>
    </row>
    <row r="29" spans="1:8">
      <c r="A29" s="63"/>
      <c r="B29" s="79"/>
      <c r="C29" s="81"/>
      <c r="D29" s="81"/>
      <c r="E29" s="81"/>
      <c r="F29" s="81"/>
      <c r="G29" s="83"/>
      <c r="H29" s="85"/>
    </row>
    <row r="30" spans="1:8" ht="15" thickBot="1">
      <c r="A30" s="64"/>
      <c r="B30" s="80"/>
      <c r="C30" s="82"/>
      <c r="D30" s="82"/>
      <c r="E30" s="82"/>
      <c r="F30" s="82"/>
      <c r="G30" s="84"/>
      <c r="H30" s="86"/>
    </row>
    <row r="31" spans="1:8" ht="19.8" thickTop="1">
      <c r="A31" s="76">
        <f>WEEKNUM($B$31,21)</f>
        <v>26</v>
      </c>
      <c r="B31" s="49">
        <f>DATE($R$2,$S$2,(1-WEEKDAY(DATE($R$2,$S$2,1),2))+(COLUMN(B22)-1)+(ROW(K4)-1)*7)</f>
        <v>46195</v>
      </c>
      <c r="C31" s="50">
        <f t="shared" ref="C31:H31" si="3">DATE($R$2,$S$2,(1-WEEKDAY(DATE($R$2,$S$2,1),2))+(COLUMN(C22)-1)+(ROW(L4)-1)*7)</f>
        <v>46196</v>
      </c>
      <c r="D31" s="50">
        <f t="shared" si="3"/>
        <v>46197</v>
      </c>
      <c r="E31" s="50">
        <f t="shared" si="3"/>
        <v>46198</v>
      </c>
      <c r="F31" s="50">
        <f t="shared" si="3"/>
        <v>46199</v>
      </c>
      <c r="G31" s="51">
        <f t="shared" si="3"/>
        <v>46200</v>
      </c>
      <c r="H31" s="52">
        <f t="shared" si="3"/>
        <v>46201</v>
      </c>
    </row>
    <row r="32" spans="1:8">
      <c r="A32" s="77"/>
      <c r="B32" s="79"/>
      <c r="C32" s="81"/>
      <c r="D32" s="81"/>
      <c r="E32" s="81"/>
      <c r="F32" s="81"/>
      <c r="G32" s="83"/>
      <c r="H32" s="85"/>
    </row>
    <row r="33" spans="1:8">
      <c r="A33" s="77"/>
      <c r="B33" s="79"/>
      <c r="C33" s="81"/>
      <c r="D33" s="81"/>
      <c r="E33" s="81"/>
      <c r="F33" s="81"/>
      <c r="G33" s="83"/>
      <c r="H33" s="85"/>
    </row>
    <row r="34" spans="1:8">
      <c r="A34" s="77"/>
      <c r="B34" s="79"/>
      <c r="C34" s="81"/>
      <c r="D34" s="81"/>
      <c r="E34" s="81"/>
      <c r="F34" s="81"/>
      <c r="G34" s="83"/>
      <c r="H34" s="85"/>
    </row>
    <row r="35" spans="1:8">
      <c r="A35" s="77"/>
      <c r="B35" s="79"/>
      <c r="C35" s="81"/>
      <c r="D35" s="81"/>
      <c r="E35" s="81"/>
      <c r="F35" s="81"/>
      <c r="G35" s="83"/>
      <c r="H35" s="85"/>
    </row>
    <row r="36" spans="1:8">
      <c r="A36" s="77"/>
      <c r="B36" s="79"/>
      <c r="C36" s="81"/>
      <c r="D36" s="81"/>
      <c r="E36" s="81"/>
      <c r="F36" s="81"/>
      <c r="G36" s="83"/>
      <c r="H36" s="85"/>
    </row>
    <row r="37" spans="1:8">
      <c r="A37" s="77"/>
      <c r="B37" s="79"/>
      <c r="C37" s="81"/>
      <c r="D37" s="81"/>
      <c r="E37" s="81"/>
      <c r="F37" s="81"/>
      <c r="G37" s="83"/>
      <c r="H37" s="85"/>
    </row>
    <row r="38" spans="1:8">
      <c r="A38" s="77"/>
      <c r="B38" s="79"/>
      <c r="C38" s="81"/>
      <c r="D38" s="81"/>
      <c r="E38" s="81"/>
      <c r="F38" s="81"/>
      <c r="G38" s="83"/>
      <c r="H38" s="85"/>
    </row>
    <row r="39" spans="1:8" ht="15" thickBot="1">
      <c r="A39" s="78"/>
      <c r="B39" s="80"/>
      <c r="C39" s="82"/>
      <c r="D39" s="82"/>
      <c r="E39" s="82"/>
      <c r="F39" s="82"/>
      <c r="G39" s="84"/>
      <c r="H39" s="86"/>
    </row>
    <row r="40" spans="1:8" ht="19.8" thickTop="1">
      <c r="A40" s="62">
        <f>WEEKNUM(B40,21)</f>
        <v>27</v>
      </c>
      <c r="B40" s="57">
        <f>DATE($R$2,$S$2,(1-WEEKDAY(DATE($R$2,$S$2,1),2))+(COLUMN(B31)-1)+(ROW(K5)-1)*7)</f>
        <v>46202</v>
      </c>
      <c r="C40" s="58">
        <f t="shared" ref="C40:H40" si="4">DATE($R$2,$S$2,(1-WEEKDAY(DATE($R$2,$S$2,1),2))+(COLUMN(C31)-1)+(ROW(L5)-1)*7)</f>
        <v>46203</v>
      </c>
      <c r="D40" s="58">
        <f t="shared" si="4"/>
        <v>46204</v>
      </c>
      <c r="E40" s="58">
        <f t="shared" si="4"/>
        <v>46205</v>
      </c>
      <c r="F40" s="58">
        <f t="shared" si="4"/>
        <v>46206</v>
      </c>
      <c r="G40" s="59">
        <f t="shared" si="4"/>
        <v>46207</v>
      </c>
      <c r="H40" s="60">
        <f t="shared" si="4"/>
        <v>46208</v>
      </c>
    </row>
    <row r="41" spans="1:8">
      <c r="A41" s="63"/>
      <c r="B41" s="79"/>
      <c r="C41" s="81"/>
      <c r="D41" s="81"/>
      <c r="E41" s="81"/>
      <c r="F41" s="81"/>
      <c r="G41" s="83"/>
      <c r="H41" s="85"/>
    </row>
    <row r="42" spans="1:8">
      <c r="A42" s="63"/>
      <c r="B42" s="79"/>
      <c r="C42" s="81"/>
      <c r="D42" s="81"/>
      <c r="E42" s="81"/>
      <c r="F42" s="81"/>
      <c r="G42" s="83"/>
      <c r="H42" s="85"/>
    </row>
    <row r="43" spans="1:8">
      <c r="A43" s="63"/>
      <c r="B43" s="79"/>
      <c r="C43" s="81"/>
      <c r="D43" s="81"/>
      <c r="E43" s="81"/>
      <c r="F43" s="81"/>
      <c r="G43" s="83"/>
      <c r="H43" s="85"/>
    </row>
    <row r="44" spans="1:8">
      <c r="A44" s="63"/>
      <c r="B44" s="79"/>
      <c r="C44" s="81"/>
      <c r="D44" s="81"/>
      <c r="E44" s="81"/>
      <c r="F44" s="81"/>
      <c r="G44" s="83"/>
      <c r="H44" s="85"/>
    </row>
    <row r="45" spans="1:8">
      <c r="A45" s="63"/>
      <c r="B45" s="79"/>
      <c r="C45" s="81"/>
      <c r="D45" s="81"/>
      <c r="E45" s="81"/>
      <c r="F45" s="81"/>
      <c r="G45" s="83"/>
      <c r="H45" s="85"/>
    </row>
    <row r="46" spans="1:8">
      <c r="A46" s="63"/>
      <c r="B46" s="79"/>
      <c r="C46" s="81"/>
      <c r="D46" s="81"/>
      <c r="E46" s="81"/>
      <c r="F46" s="81"/>
      <c r="G46" s="83"/>
      <c r="H46" s="85"/>
    </row>
    <row r="47" spans="1:8">
      <c r="A47" s="63"/>
      <c r="B47" s="79"/>
      <c r="C47" s="81"/>
      <c r="D47" s="81"/>
      <c r="E47" s="81"/>
      <c r="F47" s="81"/>
      <c r="G47" s="83"/>
      <c r="H47" s="85"/>
    </row>
    <row r="48" spans="1:8" ht="15" thickBot="1">
      <c r="A48" s="64"/>
      <c r="B48" s="80"/>
      <c r="C48" s="82"/>
      <c r="D48" s="82"/>
      <c r="E48" s="82"/>
      <c r="F48" s="82"/>
      <c r="G48" s="84"/>
      <c r="H48" s="86"/>
    </row>
    <row r="49" spans="1:8" ht="18.75" customHeight="1" thickTop="1">
      <c r="A49" s="89">
        <f>WEEKNUM(B49,21)</f>
        <v>28</v>
      </c>
      <c r="B49" s="49">
        <f>DATE($R$2,$S$2,(1-WEEKDAY(DATE($R$2,$S$2,1),2))+(COLUMN(B40)-1)+(ROW(K6)-1)*7)</f>
        <v>46209</v>
      </c>
      <c r="C49" s="49">
        <f t="shared" ref="C49:H49" si="5">DATE($R$2,$S$2,(1-WEEKDAY(DATE($R$2,$S$2,1),2))+(COLUMN(C40)-1)+(ROW(L6)-1)*7)</f>
        <v>46210</v>
      </c>
      <c r="D49" s="49">
        <f t="shared" si="5"/>
        <v>46211</v>
      </c>
      <c r="E49" s="49">
        <f t="shared" si="5"/>
        <v>46212</v>
      </c>
      <c r="F49" s="49">
        <f t="shared" si="5"/>
        <v>46213</v>
      </c>
      <c r="G49" s="49">
        <f t="shared" si="5"/>
        <v>46214</v>
      </c>
      <c r="H49" s="49">
        <f t="shared" si="5"/>
        <v>46215</v>
      </c>
    </row>
    <row r="50" spans="1:8">
      <c r="A50" s="63"/>
      <c r="B50" s="79"/>
      <c r="C50" s="81"/>
      <c r="D50" s="81"/>
      <c r="E50" s="81"/>
      <c r="F50" s="81"/>
      <c r="G50" s="83"/>
      <c r="H50" s="85"/>
    </row>
    <row r="51" spans="1:8">
      <c r="A51" s="63"/>
      <c r="B51" s="79"/>
      <c r="C51" s="81"/>
      <c r="D51" s="81"/>
      <c r="E51" s="81"/>
      <c r="F51" s="81"/>
      <c r="G51" s="83"/>
      <c r="H51" s="85"/>
    </row>
    <row r="52" spans="1:8">
      <c r="A52" s="63"/>
      <c r="B52" s="79"/>
      <c r="C52" s="81"/>
      <c r="D52" s="81"/>
      <c r="E52" s="81"/>
      <c r="F52" s="81"/>
      <c r="G52" s="83"/>
      <c r="H52" s="85"/>
    </row>
    <row r="53" spans="1:8">
      <c r="A53" s="63"/>
      <c r="B53" s="79"/>
      <c r="C53" s="81"/>
      <c r="D53" s="81"/>
      <c r="E53" s="81"/>
      <c r="F53" s="81"/>
      <c r="G53" s="83"/>
      <c r="H53" s="85"/>
    </row>
    <row r="54" spans="1:8">
      <c r="A54" s="63"/>
      <c r="B54" s="79"/>
      <c r="C54" s="81"/>
      <c r="D54" s="81"/>
      <c r="E54" s="81"/>
      <c r="F54" s="81"/>
      <c r="G54" s="83"/>
      <c r="H54" s="85"/>
    </row>
    <row r="55" spans="1:8">
      <c r="A55" s="63"/>
      <c r="B55" s="79"/>
      <c r="C55" s="81"/>
      <c r="D55" s="81"/>
      <c r="E55" s="81"/>
      <c r="F55" s="81"/>
      <c r="G55" s="83"/>
      <c r="H55" s="85"/>
    </row>
    <row r="56" spans="1:8">
      <c r="A56" s="63"/>
      <c r="B56" s="79"/>
      <c r="C56" s="81"/>
      <c r="D56" s="81"/>
      <c r="E56" s="81"/>
      <c r="F56" s="81"/>
      <c r="G56" s="83"/>
      <c r="H56" s="85"/>
    </row>
    <row r="57" spans="1:8">
      <c r="A57" s="63"/>
      <c r="B57" s="90"/>
      <c r="C57" s="91"/>
      <c r="D57" s="91"/>
      <c r="E57" s="91"/>
      <c r="F57" s="91"/>
      <c r="G57" s="87"/>
      <c r="H57" s="88"/>
    </row>
  </sheetData>
  <sheetProtection algorithmName="SHA-512" hashValue="nNMCwmQHD91OnmoNBugT7q/6RQ48XZnrUf94+uiw54ofvqq4baTwfTrKBugfAmCOFb9uDzLLp8UwPjxNKw+tDw==" saltValue="7g/jKm6U9l0VVUAHkjbHOg==" spinCount="100000" sheet="1" objects="1" scenarios="1" selectLockedCells="1"/>
  <mergeCells count="51">
    <mergeCell ref="A1:C2"/>
    <mergeCell ref="D1:G2"/>
    <mergeCell ref="H1:H2"/>
    <mergeCell ref="A4:A12"/>
    <mergeCell ref="B5:B12"/>
    <mergeCell ref="C5:C12"/>
    <mergeCell ref="D5:D12"/>
    <mergeCell ref="E5:E12"/>
    <mergeCell ref="F5:F12"/>
    <mergeCell ref="G5:G12"/>
    <mergeCell ref="H5:H12"/>
    <mergeCell ref="A13:A21"/>
    <mergeCell ref="B14:B21"/>
    <mergeCell ref="C14:C21"/>
    <mergeCell ref="D14:D21"/>
    <mergeCell ref="E14:E21"/>
    <mergeCell ref="F14:F21"/>
    <mergeCell ref="G14:G21"/>
    <mergeCell ref="H14:H21"/>
    <mergeCell ref="G23:G30"/>
    <mergeCell ref="H23:H30"/>
    <mergeCell ref="F32:F39"/>
    <mergeCell ref="G32:G39"/>
    <mergeCell ref="H32:H39"/>
    <mergeCell ref="A22:A30"/>
    <mergeCell ref="B23:B30"/>
    <mergeCell ref="C23:C30"/>
    <mergeCell ref="D23:D30"/>
    <mergeCell ref="E23:E30"/>
    <mergeCell ref="F23:F30"/>
    <mergeCell ref="A31:A39"/>
    <mergeCell ref="B32:B39"/>
    <mergeCell ref="C32:C39"/>
    <mergeCell ref="D32:D39"/>
    <mergeCell ref="E32:E39"/>
    <mergeCell ref="G41:G48"/>
    <mergeCell ref="H41:H48"/>
    <mergeCell ref="A40:A48"/>
    <mergeCell ref="B41:B48"/>
    <mergeCell ref="C41:C48"/>
    <mergeCell ref="D41:D48"/>
    <mergeCell ref="E41:E48"/>
    <mergeCell ref="F41:F48"/>
    <mergeCell ref="F50:F57"/>
    <mergeCell ref="G50:G57"/>
    <mergeCell ref="H50:H57"/>
    <mergeCell ref="A49:A57"/>
    <mergeCell ref="B50:B57"/>
    <mergeCell ref="C50:C57"/>
    <mergeCell ref="D50:D57"/>
    <mergeCell ref="E50:E57"/>
  </mergeCells>
  <conditionalFormatting sqref="B4:H5 B13:H14 B22:H23 B31:H33 B40:H41">
    <cfRule type="expression" dxfId="46" priority="7">
      <formula>MONTH(B4)=$S$2</formula>
    </cfRule>
    <cfRule type="expression" dxfId="45" priority="8">
      <formula>MONTH(B4)&lt;&gt;$S$2</formula>
    </cfRule>
  </conditionalFormatting>
  <conditionalFormatting sqref="B49:H50">
    <cfRule type="expression" dxfId="42" priority="3">
      <formula>MONTH(B49)=$S$2</formula>
    </cfRule>
    <cfRule type="expression" dxfId="41" priority="4">
      <formula>MONTH(B49)&lt;&gt;$S$2</formula>
    </cfRule>
  </conditionalFormatting>
  <pageMargins left="0.4" right="0.25" top="0.56999999999999995" bottom="0.28999999999999998" header="0.17" footer="0.18"/>
  <pageSetup paperSize="9" scale="88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553811AB-F08F-4BDF-B055-FE0EA55CBE08}">
            <xm:f>MATCH(B4,Feiertage!$B:$B,0)&gt;0</xm:f>
            <x14:dxf>
              <font>
                <b/>
                <i val="0"/>
                <color rgb="FFC00000"/>
              </font>
              <fill>
                <patternFill>
                  <bgColor rgb="FFFFE5E5"/>
                </patternFill>
              </fill>
            </x14:dxf>
          </x14:cfRule>
          <xm:sqref>B4:H57</xm:sqref>
        </x14:conditionalFormatting>
        <x14:conditionalFormatting xmlns:xm="http://schemas.microsoft.com/office/excel/2006/main">
          <x14:cfRule type="expression" priority="5" id="{AF82458E-1BAB-4599-A6FD-6C75735B2B64}">
            <xm:f>MATCH(B4,Feiertage!$B:$B,0)&gt;0</xm:f>
            <x14:dxf>
              <font>
                <b/>
                <i val="0"/>
                <color rgb="FFC00000"/>
              </font>
              <fill>
                <patternFill>
                  <bgColor rgb="FFFFE5E5"/>
                </patternFill>
              </fill>
            </x14:dxf>
          </x14:cfRule>
          <xm:sqref>B5:H12 B14:H21 B23:H30 B32:H39 B41:H48</xm:sqref>
        </x14:conditionalFormatting>
        <x14:conditionalFormatting xmlns:xm="http://schemas.microsoft.com/office/excel/2006/main">
          <x14:cfRule type="expression" priority="1" id="{9752D6E1-D767-49A1-A227-64B75C4314EB}">
            <xm:f>MATCH(B49,Feiertage!$B:$B,0)&gt;0</xm:f>
            <x14:dxf>
              <font>
                <b/>
                <i val="0"/>
                <color rgb="FFC00000"/>
              </font>
              <fill>
                <patternFill>
                  <bgColor rgb="FFFFE5E5"/>
                </patternFill>
              </fill>
            </x14:dxf>
          </x14:cfRule>
          <xm:sqref>B50:H57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82A8C-F55D-48B6-90C6-53A849BF57C2}">
  <dimension ref="A1:S49"/>
  <sheetViews>
    <sheetView showGridLines="0" workbookViewId="0">
      <pane ySplit="3" topLeftCell="A4" activePane="bottomLeft" state="frozen"/>
      <selection pane="bottomLeft" activeCell="B5" sqref="B5:B12"/>
    </sheetView>
  </sheetViews>
  <sheetFormatPr baseColWidth="10" defaultRowHeight="14.4"/>
  <cols>
    <col min="1" max="1" width="5.6640625" customWidth="1"/>
    <col min="2" max="8" width="12.6640625" customWidth="1"/>
    <col min="17" max="17" width="11.44140625" customWidth="1"/>
    <col min="18" max="19" width="11.44140625" hidden="1" customWidth="1"/>
    <col min="20" max="21" width="11.44140625" customWidth="1"/>
  </cols>
  <sheetData>
    <row r="1" spans="1:19" ht="15" customHeight="1">
      <c r="A1" s="72" t="s">
        <v>10</v>
      </c>
      <c r="B1" s="72"/>
      <c r="C1" s="72"/>
      <c r="D1" s="92">
        <f>DATE(R2,S2,1)</f>
        <v>46204</v>
      </c>
      <c r="E1" s="92"/>
      <c r="F1" s="92"/>
      <c r="G1" s="92"/>
      <c r="H1" s="93">
        <f>DATE(R2,S2,1)</f>
        <v>46204</v>
      </c>
      <c r="R1" s="8" t="s">
        <v>0</v>
      </c>
      <c r="S1" s="8" t="s">
        <v>1</v>
      </c>
    </row>
    <row r="2" spans="1:19" ht="15" customHeight="1">
      <c r="A2" s="72"/>
      <c r="B2" s="72"/>
      <c r="C2" s="72"/>
      <c r="D2" s="92"/>
      <c r="E2" s="92"/>
      <c r="F2" s="92"/>
      <c r="G2" s="92"/>
      <c r="H2" s="93"/>
      <c r="R2" s="7">
        <f>JAN!$R$2</f>
        <v>2026</v>
      </c>
      <c r="S2" s="7">
        <v>7</v>
      </c>
    </row>
    <row r="3" spans="1:19" ht="36.75" customHeight="1" thickBot="1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</row>
    <row r="4" spans="1:19" ht="19.8" thickTop="1">
      <c r="A4" s="62">
        <f>WEEKNUM($B$4,21)</f>
        <v>27</v>
      </c>
      <c r="B4" s="53">
        <f>DATE($R$2,$S$2,(1-WEEKDAY(DATE($R$2,$S$2,1),2))+(COLUMN(B3)-1)+(ROW(K1)-1)*7)</f>
        <v>46202</v>
      </c>
      <c r="C4" s="54">
        <f t="shared" ref="C4:H4" si="0">DATE($R$2,$S$2,(1-WEEKDAY(DATE($R$2,$S$2,1),2))+(COLUMN(C3)-1)+(ROW(L1)-1)*7)</f>
        <v>46203</v>
      </c>
      <c r="D4" s="54">
        <f t="shared" si="0"/>
        <v>46204</v>
      </c>
      <c r="E4" s="54">
        <f t="shared" si="0"/>
        <v>46205</v>
      </c>
      <c r="F4" s="54">
        <f t="shared" si="0"/>
        <v>46206</v>
      </c>
      <c r="G4" s="55">
        <f t="shared" si="0"/>
        <v>46207</v>
      </c>
      <c r="H4" s="56">
        <f t="shared" si="0"/>
        <v>46208</v>
      </c>
    </row>
    <row r="5" spans="1:19">
      <c r="A5" s="63"/>
      <c r="B5" s="65"/>
      <c r="C5" s="68"/>
      <c r="D5" s="68"/>
      <c r="E5" s="68"/>
      <c r="F5" s="68"/>
      <c r="G5" s="70"/>
      <c r="H5" s="74"/>
    </row>
    <row r="6" spans="1:19">
      <c r="A6" s="63"/>
      <c r="B6" s="65"/>
      <c r="C6" s="68"/>
      <c r="D6" s="68"/>
      <c r="E6" s="68"/>
      <c r="F6" s="68"/>
      <c r="G6" s="70"/>
      <c r="H6" s="74"/>
    </row>
    <row r="7" spans="1:19">
      <c r="A7" s="63"/>
      <c r="B7" s="65"/>
      <c r="C7" s="68"/>
      <c r="D7" s="68"/>
      <c r="E7" s="68"/>
      <c r="F7" s="68"/>
      <c r="G7" s="70"/>
      <c r="H7" s="74"/>
    </row>
    <row r="8" spans="1:19">
      <c r="A8" s="63"/>
      <c r="B8" s="65"/>
      <c r="C8" s="68"/>
      <c r="D8" s="68"/>
      <c r="E8" s="68"/>
      <c r="F8" s="68"/>
      <c r="G8" s="70"/>
      <c r="H8" s="74"/>
    </row>
    <row r="9" spans="1:19">
      <c r="A9" s="63"/>
      <c r="B9" s="65"/>
      <c r="C9" s="68"/>
      <c r="D9" s="68"/>
      <c r="E9" s="68"/>
      <c r="F9" s="68"/>
      <c r="G9" s="70"/>
      <c r="H9" s="74"/>
    </row>
    <row r="10" spans="1:19">
      <c r="A10" s="63"/>
      <c r="B10" s="65"/>
      <c r="C10" s="68"/>
      <c r="D10" s="68"/>
      <c r="E10" s="68"/>
      <c r="F10" s="68"/>
      <c r="G10" s="70"/>
      <c r="H10" s="74"/>
    </row>
    <row r="11" spans="1:19">
      <c r="A11" s="63"/>
      <c r="B11" s="65"/>
      <c r="C11" s="68"/>
      <c r="D11" s="68"/>
      <c r="E11" s="68"/>
      <c r="F11" s="68"/>
      <c r="G11" s="70"/>
      <c r="H11" s="74"/>
    </row>
    <row r="12" spans="1:19" ht="15" thickBot="1">
      <c r="A12" s="64"/>
      <c r="B12" s="66"/>
      <c r="C12" s="69"/>
      <c r="D12" s="69"/>
      <c r="E12" s="69"/>
      <c r="F12" s="69"/>
      <c r="G12" s="71"/>
      <c r="H12" s="75"/>
    </row>
    <row r="13" spans="1:19" ht="19.8" thickTop="1">
      <c r="A13" s="76">
        <f>WEEKNUM($B$13,21)</f>
        <v>28</v>
      </c>
      <c r="B13" s="49">
        <f>DATE($R$2,$S$2,(1-WEEKDAY(DATE($R$2,$S$2,1),2))+(COLUMN(B4)-1)+(ROW(K2)-1)*7)</f>
        <v>46209</v>
      </c>
      <c r="C13" s="50">
        <f t="shared" ref="C13:H13" si="1">DATE($R$2,$S$2,(1-WEEKDAY(DATE($R$2,$S$2,1),2))+(COLUMN(C4)-1)+(ROW(L2)-1)*7)</f>
        <v>46210</v>
      </c>
      <c r="D13" s="50">
        <f t="shared" si="1"/>
        <v>46211</v>
      </c>
      <c r="E13" s="50">
        <f t="shared" si="1"/>
        <v>46212</v>
      </c>
      <c r="F13" s="50">
        <f t="shared" si="1"/>
        <v>46213</v>
      </c>
      <c r="G13" s="51">
        <f t="shared" si="1"/>
        <v>46214</v>
      </c>
      <c r="H13" s="52">
        <f t="shared" si="1"/>
        <v>46215</v>
      </c>
    </row>
    <row r="14" spans="1:19">
      <c r="A14" s="77"/>
      <c r="B14" s="79"/>
      <c r="C14" s="81"/>
      <c r="D14" s="81"/>
      <c r="E14" s="81"/>
      <c r="F14" s="81"/>
      <c r="G14" s="83"/>
      <c r="H14" s="85"/>
    </row>
    <row r="15" spans="1:19">
      <c r="A15" s="77"/>
      <c r="B15" s="79"/>
      <c r="C15" s="81"/>
      <c r="D15" s="81"/>
      <c r="E15" s="81"/>
      <c r="F15" s="81"/>
      <c r="G15" s="83"/>
      <c r="H15" s="85"/>
    </row>
    <row r="16" spans="1:19">
      <c r="A16" s="77"/>
      <c r="B16" s="79"/>
      <c r="C16" s="81"/>
      <c r="D16" s="81"/>
      <c r="E16" s="81"/>
      <c r="F16" s="81"/>
      <c r="G16" s="83"/>
      <c r="H16" s="85"/>
    </row>
    <row r="17" spans="1:8">
      <c r="A17" s="77"/>
      <c r="B17" s="79"/>
      <c r="C17" s="81"/>
      <c r="D17" s="81"/>
      <c r="E17" s="81"/>
      <c r="F17" s="81"/>
      <c r="G17" s="83"/>
      <c r="H17" s="85"/>
    </row>
    <row r="18" spans="1:8">
      <c r="A18" s="77"/>
      <c r="B18" s="79"/>
      <c r="C18" s="81"/>
      <c r="D18" s="81"/>
      <c r="E18" s="81"/>
      <c r="F18" s="81"/>
      <c r="G18" s="83"/>
      <c r="H18" s="85"/>
    </row>
    <row r="19" spans="1:8">
      <c r="A19" s="77"/>
      <c r="B19" s="79"/>
      <c r="C19" s="81"/>
      <c r="D19" s="81"/>
      <c r="E19" s="81"/>
      <c r="F19" s="81"/>
      <c r="G19" s="83"/>
      <c r="H19" s="85"/>
    </row>
    <row r="20" spans="1:8">
      <c r="A20" s="77"/>
      <c r="B20" s="79"/>
      <c r="C20" s="81"/>
      <c r="D20" s="81"/>
      <c r="E20" s="81"/>
      <c r="F20" s="81"/>
      <c r="G20" s="83"/>
      <c r="H20" s="85"/>
    </row>
    <row r="21" spans="1:8" ht="15" thickBot="1">
      <c r="A21" s="78"/>
      <c r="B21" s="80"/>
      <c r="C21" s="82"/>
      <c r="D21" s="82"/>
      <c r="E21" s="82"/>
      <c r="F21" s="82"/>
      <c r="G21" s="84"/>
      <c r="H21" s="86"/>
    </row>
    <row r="22" spans="1:8" ht="19.8" thickTop="1">
      <c r="A22" s="62">
        <f>WEEKNUM($B$22,21)</f>
        <v>29</v>
      </c>
      <c r="B22" s="49">
        <f>DATE($R$2,$S$2,(1-WEEKDAY(DATE($R$2,$S$2,1),2))+(COLUMN(B13)-1)+(ROW(K3)-1)*7)</f>
        <v>46216</v>
      </c>
      <c r="C22" s="50">
        <f t="shared" ref="C22:H22" si="2">DATE($R$2,$S$2,(1-WEEKDAY(DATE($R$2,$S$2,1),2))+(COLUMN(C13)-1)+(ROW(L3)-1)*7)</f>
        <v>46217</v>
      </c>
      <c r="D22" s="50">
        <f t="shared" si="2"/>
        <v>46218</v>
      </c>
      <c r="E22" s="50">
        <f t="shared" si="2"/>
        <v>46219</v>
      </c>
      <c r="F22" s="50">
        <f t="shared" si="2"/>
        <v>46220</v>
      </c>
      <c r="G22" s="51">
        <f t="shared" si="2"/>
        <v>46221</v>
      </c>
      <c r="H22" s="52">
        <f t="shared" si="2"/>
        <v>46222</v>
      </c>
    </row>
    <row r="23" spans="1:8">
      <c r="A23" s="63"/>
      <c r="B23" s="79"/>
      <c r="C23" s="81"/>
      <c r="D23" s="81"/>
      <c r="E23" s="81"/>
      <c r="F23" s="81"/>
      <c r="G23" s="83"/>
      <c r="H23" s="85"/>
    </row>
    <row r="24" spans="1:8">
      <c r="A24" s="63"/>
      <c r="B24" s="79"/>
      <c r="C24" s="81"/>
      <c r="D24" s="81"/>
      <c r="E24" s="81"/>
      <c r="F24" s="81"/>
      <c r="G24" s="83"/>
      <c r="H24" s="85"/>
    </row>
    <row r="25" spans="1:8">
      <c r="A25" s="63"/>
      <c r="B25" s="79"/>
      <c r="C25" s="81"/>
      <c r="D25" s="81"/>
      <c r="E25" s="81"/>
      <c r="F25" s="81"/>
      <c r="G25" s="83"/>
      <c r="H25" s="85"/>
    </row>
    <row r="26" spans="1:8">
      <c r="A26" s="63"/>
      <c r="B26" s="79"/>
      <c r="C26" s="81"/>
      <c r="D26" s="81"/>
      <c r="E26" s="81"/>
      <c r="F26" s="81"/>
      <c r="G26" s="83"/>
      <c r="H26" s="85"/>
    </row>
    <row r="27" spans="1:8">
      <c r="A27" s="63"/>
      <c r="B27" s="79"/>
      <c r="C27" s="81"/>
      <c r="D27" s="81"/>
      <c r="E27" s="81"/>
      <c r="F27" s="81"/>
      <c r="G27" s="83"/>
      <c r="H27" s="85"/>
    </row>
    <row r="28" spans="1:8">
      <c r="A28" s="63"/>
      <c r="B28" s="79"/>
      <c r="C28" s="81"/>
      <c r="D28" s="81"/>
      <c r="E28" s="81"/>
      <c r="F28" s="81"/>
      <c r="G28" s="83"/>
      <c r="H28" s="85"/>
    </row>
    <row r="29" spans="1:8">
      <c r="A29" s="63"/>
      <c r="B29" s="79"/>
      <c r="C29" s="81"/>
      <c r="D29" s="81"/>
      <c r="E29" s="81"/>
      <c r="F29" s="81"/>
      <c r="G29" s="83"/>
      <c r="H29" s="85"/>
    </row>
    <row r="30" spans="1:8" ht="15" thickBot="1">
      <c r="A30" s="64"/>
      <c r="B30" s="80"/>
      <c r="C30" s="82"/>
      <c r="D30" s="82"/>
      <c r="E30" s="82"/>
      <c r="F30" s="82"/>
      <c r="G30" s="84"/>
      <c r="H30" s="86"/>
    </row>
    <row r="31" spans="1:8" ht="19.8" thickTop="1">
      <c r="A31" s="76">
        <f>WEEKNUM($B$31,21)</f>
        <v>30</v>
      </c>
      <c r="B31" s="49">
        <f>DATE($R$2,$S$2,(1-WEEKDAY(DATE($R$2,$S$2,1),2))+(COLUMN(B22)-1)+(ROW(K4)-1)*7)</f>
        <v>46223</v>
      </c>
      <c r="C31" s="50">
        <f t="shared" ref="C31:H31" si="3">DATE($R$2,$S$2,(1-WEEKDAY(DATE($R$2,$S$2,1),2))+(COLUMN(C22)-1)+(ROW(L4)-1)*7)</f>
        <v>46224</v>
      </c>
      <c r="D31" s="50">
        <f t="shared" si="3"/>
        <v>46225</v>
      </c>
      <c r="E31" s="50">
        <f t="shared" si="3"/>
        <v>46226</v>
      </c>
      <c r="F31" s="50">
        <f t="shared" si="3"/>
        <v>46227</v>
      </c>
      <c r="G31" s="51">
        <f t="shared" si="3"/>
        <v>46228</v>
      </c>
      <c r="H31" s="52">
        <f t="shared" si="3"/>
        <v>46229</v>
      </c>
    </row>
    <row r="32" spans="1:8">
      <c r="A32" s="77"/>
      <c r="B32" s="79"/>
      <c r="C32" s="81"/>
      <c r="D32" s="81"/>
      <c r="E32" s="81"/>
      <c r="F32" s="81"/>
      <c r="G32" s="83"/>
      <c r="H32" s="85"/>
    </row>
    <row r="33" spans="1:8">
      <c r="A33" s="77"/>
      <c r="B33" s="79"/>
      <c r="C33" s="81"/>
      <c r="D33" s="81"/>
      <c r="E33" s="81"/>
      <c r="F33" s="81"/>
      <c r="G33" s="83"/>
      <c r="H33" s="85"/>
    </row>
    <row r="34" spans="1:8">
      <c r="A34" s="77"/>
      <c r="B34" s="79"/>
      <c r="C34" s="81"/>
      <c r="D34" s="81"/>
      <c r="E34" s="81"/>
      <c r="F34" s="81"/>
      <c r="G34" s="83"/>
      <c r="H34" s="85"/>
    </row>
    <row r="35" spans="1:8">
      <c r="A35" s="77"/>
      <c r="B35" s="79"/>
      <c r="C35" s="81"/>
      <c r="D35" s="81"/>
      <c r="E35" s="81"/>
      <c r="F35" s="81"/>
      <c r="G35" s="83"/>
      <c r="H35" s="85"/>
    </row>
    <row r="36" spans="1:8">
      <c r="A36" s="77"/>
      <c r="B36" s="79"/>
      <c r="C36" s="81"/>
      <c r="D36" s="81"/>
      <c r="E36" s="81"/>
      <c r="F36" s="81"/>
      <c r="G36" s="83"/>
      <c r="H36" s="85"/>
    </row>
    <row r="37" spans="1:8">
      <c r="A37" s="77"/>
      <c r="B37" s="79"/>
      <c r="C37" s="81"/>
      <c r="D37" s="81"/>
      <c r="E37" s="81"/>
      <c r="F37" s="81"/>
      <c r="G37" s="83"/>
      <c r="H37" s="85"/>
    </row>
    <row r="38" spans="1:8">
      <c r="A38" s="77"/>
      <c r="B38" s="79"/>
      <c r="C38" s="81"/>
      <c r="D38" s="81"/>
      <c r="E38" s="81"/>
      <c r="F38" s="81"/>
      <c r="G38" s="83"/>
      <c r="H38" s="85"/>
    </row>
    <row r="39" spans="1:8" ht="15" thickBot="1">
      <c r="A39" s="78"/>
      <c r="B39" s="80"/>
      <c r="C39" s="82"/>
      <c r="D39" s="82"/>
      <c r="E39" s="82"/>
      <c r="F39" s="82"/>
      <c r="G39" s="84"/>
      <c r="H39" s="86"/>
    </row>
    <row r="40" spans="1:8" ht="19.8" thickTop="1">
      <c r="A40" s="89">
        <f>WEEKNUM(B40,21)</f>
        <v>31</v>
      </c>
      <c r="B40" s="49">
        <f>DATE($R$2,$S$2,(1-WEEKDAY(DATE($R$2,$S$2,1),2))+(COLUMN(B31)-1)+(ROW(K5)-1)*7)</f>
        <v>46230</v>
      </c>
      <c r="C40" s="50">
        <f t="shared" ref="C40:H40" si="4">DATE($R$2,$S$2,(1-WEEKDAY(DATE($R$2,$S$2,1),2))+(COLUMN(C31)-1)+(ROW(L5)-1)*7)</f>
        <v>46231</v>
      </c>
      <c r="D40" s="50">
        <f t="shared" si="4"/>
        <v>46232</v>
      </c>
      <c r="E40" s="50">
        <f t="shared" si="4"/>
        <v>46233</v>
      </c>
      <c r="F40" s="50">
        <f t="shared" si="4"/>
        <v>46234</v>
      </c>
      <c r="G40" s="51">
        <f t="shared" si="4"/>
        <v>46235</v>
      </c>
      <c r="H40" s="52">
        <f t="shared" si="4"/>
        <v>46236</v>
      </c>
    </row>
    <row r="41" spans="1:8">
      <c r="A41" s="63"/>
      <c r="B41" s="79"/>
      <c r="C41" s="81"/>
      <c r="D41" s="81"/>
      <c r="E41" s="81"/>
      <c r="F41" s="81"/>
      <c r="G41" s="83"/>
      <c r="H41" s="85"/>
    </row>
    <row r="42" spans="1:8">
      <c r="A42" s="63"/>
      <c r="B42" s="79"/>
      <c r="C42" s="81"/>
      <c r="D42" s="81"/>
      <c r="E42" s="81"/>
      <c r="F42" s="81"/>
      <c r="G42" s="83"/>
      <c r="H42" s="85"/>
    </row>
    <row r="43" spans="1:8">
      <c r="A43" s="63"/>
      <c r="B43" s="79"/>
      <c r="C43" s="81"/>
      <c r="D43" s="81"/>
      <c r="E43" s="81"/>
      <c r="F43" s="81"/>
      <c r="G43" s="83"/>
      <c r="H43" s="85"/>
    </row>
    <row r="44" spans="1:8">
      <c r="A44" s="63"/>
      <c r="B44" s="79"/>
      <c r="C44" s="81"/>
      <c r="D44" s="81"/>
      <c r="E44" s="81"/>
      <c r="F44" s="81"/>
      <c r="G44" s="83"/>
      <c r="H44" s="85"/>
    </row>
    <row r="45" spans="1:8">
      <c r="A45" s="63"/>
      <c r="B45" s="79"/>
      <c r="C45" s="81"/>
      <c r="D45" s="81"/>
      <c r="E45" s="81"/>
      <c r="F45" s="81"/>
      <c r="G45" s="83"/>
      <c r="H45" s="85"/>
    </row>
    <row r="46" spans="1:8">
      <c r="A46" s="63"/>
      <c r="B46" s="79"/>
      <c r="C46" s="81"/>
      <c r="D46" s="81"/>
      <c r="E46" s="81"/>
      <c r="F46" s="81"/>
      <c r="G46" s="83"/>
      <c r="H46" s="85"/>
    </row>
    <row r="47" spans="1:8">
      <c r="A47" s="63"/>
      <c r="B47" s="79"/>
      <c r="C47" s="81"/>
      <c r="D47" s="81"/>
      <c r="E47" s="81"/>
      <c r="F47" s="81"/>
      <c r="G47" s="83"/>
      <c r="H47" s="85"/>
    </row>
    <row r="48" spans="1:8">
      <c r="A48" s="63"/>
      <c r="B48" s="90"/>
      <c r="C48" s="91"/>
      <c r="D48" s="91"/>
      <c r="E48" s="91"/>
      <c r="F48" s="91"/>
      <c r="G48" s="87"/>
      <c r="H48" s="88"/>
    </row>
    <row r="49" ht="18.75" customHeight="1"/>
  </sheetData>
  <sheetProtection algorithmName="SHA-512" hashValue="/xQFcZ637eDynNQP842NNUno9ikrOaTyczERBE+oPx0tVEIPK4ViqcUjv++dn2EGYvewSDGpSpmBI4awgHoZEg==" saltValue="QPUqwnlmiBOrDE2Tr84oHg==" spinCount="100000" sheet="1" objects="1" scenarios="1" selectLockedCells="1"/>
  <mergeCells count="43">
    <mergeCell ref="A1:C2"/>
    <mergeCell ref="D1:G2"/>
    <mergeCell ref="H1:H2"/>
    <mergeCell ref="A4:A12"/>
    <mergeCell ref="B5:B12"/>
    <mergeCell ref="C5:C12"/>
    <mergeCell ref="D5:D12"/>
    <mergeCell ref="E5:E12"/>
    <mergeCell ref="F5:F12"/>
    <mergeCell ref="G5:G12"/>
    <mergeCell ref="H5:H12"/>
    <mergeCell ref="A13:A21"/>
    <mergeCell ref="B14:B21"/>
    <mergeCell ref="C14:C21"/>
    <mergeCell ref="D14:D21"/>
    <mergeCell ref="E14:E21"/>
    <mergeCell ref="F14:F21"/>
    <mergeCell ref="G14:G21"/>
    <mergeCell ref="H14:H21"/>
    <mergeCell ref="G23:G30"/>
    <mergeCell ref="H23:H30"/>
    <mergeCell ref="F32:F39"/>
    <mergeCell ref="G32:G39"/>
    <mergeCell ref="H32:H39"/>
    <mergeCell ref="A22:A30"/>
    <mergeCell ref="B23:B30"/>
    <mergeCell ref="C23:C30"/>
    <mergeCell ref="D23:D30"/>
    <mergeCell ref="E23:E30"/>
    <mergeCell ref="F23:F30"/>
    <mergeCell ref="A31:A39"/>
    <mergeCell ref="B32:B39"/>
    <mergeCell ref="C32:C39"/>
    <mergeCell ref="D32:D39"/>
    <mergeCell ref="E32:E39"/>
    <mergeCell ref="G41:G48"/>
    <mergeCell ref="H41:H48"/>
    <mergeCell ref="A40:A48"/>
    <mergeCell ref="B41:B48"/>
    <mergeCell ref="C41:C48"/>
    <mergeCell ref="D41:D48"/>
    <mergeCell ref="E41:E48"/>
    <mergeCell ref="F41:F48"/>
  </mergeCells>
  <conditionalFormatting sqref="B4:H5 B13:H14 B22:H23 B31:H33 B40:H41">
    <cfRule type="expression" dxfId="39" priority="3">
      <formula>MONTH(B4)=$S$2</formula>
    </cfRule>
    <cfRule type="expression" dxfId="38" priority="4">
      <formula>MONTH(B4)&lt;&gt;$S$2</formula>
    </cfRule>
  </conditionalFormatting>
  <pageMargins left="0.4" right="0.25" top="0.56999999999999995" bottom="0.28999999999999998" header="0.17" footer="0.18"/>
  <pageSetup paperSize="9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5628E8AA-FB27-4FFE-B527-48B3AF32BEA2}">
            <xm:f>MATCH(B4,Feiertage!$B:$B,0)&gt;0</xm:f>
            <x14:dxf>
              <font>
                <b/>
                <i val="0"/>
                <color rgb="FFC00000"/>
              </font>
              <fill>
                <patternFill>
                  <bgColor rgb="FFFFE5E5"/>
                </patternFill>
              </fill>
            </x14:dxf>
          </x14:cfRule>
          <xm:sqref>B4:H48</xm:sqref>
        </x14:conditionalFormatting>
        <x14:conditionalFormatting xmlns:xm="http://schemas.microsoft.com/office/excel/2006/main">
          <x14:cfRule type="expression" priority="1" id="{B04DC08C-0520-423E-BB72-578B72D6E971}">
            <xm:f>MATCH(B4,Feiertage!$B:$B,0)&gt;0</xm:f>
            <x14:dxf>
              <font>
                <b/>
                <i val="0"/>
                <color rgb="FFC00000"/>
              </font>
              <fill>
                <patternFill>
                  <bgColor rgb="FFFFE5E5"/>
                </patternFill>
              </fill>
            </x14:dxf>
          </x14:cfRule>
          <xm:sqref>B5:H12 B14:H21 B23:H30 B32:H39 B41:H48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3E8E3-60B8-48AF-9F37-0FAA7C88EB80}">
  <sheetPr>
    <pageSetUpPr fitToPage="1"/>
  </sheetPr>
  <dimension ref="A1:S57"/>
  <sheetViews>
    <sheetView showGridLines="0" workbookViewId="0">
      <pane ySplit="3" topLeftCell="A26" activePane="bottomLeft" state="frozen"/>
      <selection pane="bottomLeft" activeCell="B5" sqref="B5:B12"/>
    </sheetView>
  </sheetViews>
  <sheetFormatPr baseColWidth="10" defaultRowHeight="14.4"/>
  <cols>
    <col min="1" max="1" width="5.6640625" customWidth="1"/>
    <col min="2" max="8" width="12.6640625" customWidth="1"/>
    <col min="17" max="17" width="11.44140625" customWidth="1"/>
    <col min="18" max="19" width="11.44140625" hidden="1" customWidth="1"/>
    <col min="20" max="21" width="11.44140625" customWidth="1"/>
  </cols>
  <sheetData>
    <row r="1" spans="1:19" ht="15" customHeight="1">
      <c r="A1" s="72" t="s">
        <v>10</v>
      </c>
      <c r="B1" s="72"/>
      <c r="C1" s="72"/>
      <c r="D1" s="92">
        <f>DATE(R2,S2,1)</f>
        <v>46235</v>
      </c>
      <c r="E1" s="92"/>
      <c r="F1" s="92"/>
      <c r="G1" s="92"/>
      <c r="H1" s="93">
        <f>DATE(R2,S2,1)</f>
        <v>46235</v>
      </c>
      <c r="R1" s="8" t="s">
        <v>0</v>
      </c>
      <c r="S1" s="8" t="s">
        <v>1</v>
      </c>
    </row>
    <row r="2" spans="1:19" ht="15" customHeight="1">
      <c r="A2" s="72"/>
      <c r="B2" s="72"/>
      <c r="C2" s="72"/>
      <c r="D2" s="92"/>
      <c r="E2" s="92"/>
      <c r="F2" s="92"/>
      <c r="G2" s="92"/>
      <c r="H2" s="93"/>
      <c r="R2" s="7">
        <f>JAN!$R$2</f>
        <v>2026</v>
      </c>
      <c r="S2" s="7">
        <v>8</v>
      </c>
    </row>
    <row r="3" spans="1:19" ht="36.75" customHeight="1" thickBot="1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</row>
    <row r="4" spans="1:19" ht="19.8" thickTop="1">
      <c r="A4" s="62">
        <f>WEEKNUM($B$4,21)</f>
        <v>31</v>
      </c>
      <c r="B4" s="53">
        <f>DATE($R$2,$S$2,(1-WEEKDAY(DATE($R$2,$S$2,1),2))+(COLUMN(B3)-1)+(ROW(K1)-1)*7)</f>
        <v>46230</v>
      </c>
      <c r="C4" s="54">
        <f t="shared" ref="C4:H4" si="0">DATE($R$2,$S$2,(1-WEEKDAY(DATE($R$2,$S$2,1),2))+(COLUMN(C3)-1)+(ROW(L1)-1)*7)</f>
        <v>46231</v>
      </c>
      <c r="D4" s="54">
        <f t="shared" si="0"/>
        <v>46232</v>
      </c>
      <c r="E4" s="54">
        <f t="shared" si="0"/>
        <v>46233</v>
      </c>
      <c r="F4" s="54">
        <f t="shared" si="0"/>
        <v>46234</v>
      </c>
      <c r="G4" s="55">
        <f t="shared" si="0"/>
        <v>46235</v>
      </c>
      <c r="H4" s="56">
        <f t="shared" si="0"/>
        <v>46236</v>
      </c>
    </row>
    <row r="5" spans="1:19">
      <c r="A5" s="63"/>
      <c r="B5" s="65"/>
      <c r="C5" s="68"/>
      <c r="D5" s="68"/>
      <c r="E5" s="68"/>
      <c r="F5" s="68"/>
      <c r="G5" s="70"/>
      <c r="H5" s="74"/>
    </row>
    <row r="6" spans="1:19">
      <c r="A6" s="63"/>
      <c r="B6" s="65"/>
      <c r="C6" s="68"/>
      <c r="D6" s="68"/>
      <c r="E6" s="68"/>
      <c r="F6" s="68"/>
      <c r="G6" s="70"/>
      <c r="H6" s="74"/>
    </row>
    <row r="7" spans="1:19">
      <c r="A7" s="63"/>
      <c r="B7" s="65"/>
      <c r="C7" s="68"/>
      <c r="D7" s="68"/>
      <c r="E7" s="68"/>
      <c r="F7" s="68"/>
      <c r="G7" s="70"/>
      <c r="H7" s="74"/>
    </row>
    <row r="8" spans="1:19">
      <c r="A8" s="63"/>
      <c r="B8" s="65"/>
      <c r="C8" s="68"/>
      <c r="D8" s="68"/>
      <c r="E8" s="68"/>
      <c r="F8" s="68"/>
      <c r="G8" s="70"/>
      <c r="H8" s="74"/>
    </row>
    <row r="9" spans="1:19">
      <c r="A9" s="63"/>
      <c r="B9" s="65"/>
      <c r="C9" s="68"/>
      <c r="D9" s="68"/>
      <c r="E9" s="68"/>
      <c r="F9" s="68"/>
      <c r="G9" s="70"/>
      <c r="H9" s="74"/>
    </row>
    <row r="10" spans="1:19">
      <c r="A10" s="63"/>
      <c r="B10" s="65"/>
      <c r="C10" s="68"/>
      <c r="D10" s="68"/>
      <c r="E10" s="68"/>
      <c r="F10" s="68"/>
      <c r="G10" s="70"/>
      <c r="H10" s="74"/>
    </row>
    <row r="11" spans="1:19">
      <c r="A11" s="63"/>
      <c r="B11" s="65"/>
      <c r="C11" s="68"/>
      <c r="D11" s="68"/>
      <c r="E11" s="68"/>
      <c r="F11" s="68"/>
      <c r="G11" s="70"/>
      <c r="H11" s="74"/>
    </row>
    <row r="12" spans="1:19" ht="15" thickBot="1">
      <c r="A12" s="64"/>
      <c r="B12" s="66"/>
      <c r="C12" s="69"/>
      <c r="D12" s="69"/>
      <c r="E12" s="69"/>
      <c r="F12" s="69"/>
      <c r="G12" s="71"/>
      <c r="H12" s="75"/>
    </row>
    <row r="13" spans="1:19" ht="19.8" thickTop="1">
      <c r="A13" s="76">
        <f>WEEKNUM($B$13,21)</f>
        <v>32</v>
      </c>
      <c r="B13" s="49">
        <f>DATE($R$2,$S$2,(1-WEEKDAY(DATE($R$2,$S$2,1),2))+(COLUMN(B4)-1)+(ROW(K2)-1)*7)</f>
        <v>46237</v>
      </c>
      <c r="C13" s="50">
        <f t="shared" ref="C13:H13" si="1">DATE($R$2,$S$2,(1-WEEKDAY(DATE($R$2,$S$2,1),2))+(COLUMN(C4)-1)+(ROW(L2)-1)*7)</f>
        <v>46238</v>
      </c>
      <c r="D13" s="50">
        <f t="shared" si="1"/>
        <v>46239</v>
      </c>
      <c r="E13" s="50">
        <f t="shared" si="1"/>
        <v>46240</v>
      </c>
      <c r="F13" s="50">
        <f t="shared" si="1"/>
        <v>46241</v>
      </c>
      <c r="G13" s="51">
        <f t="shared" si="1"/>
        <v>46242</v>
      </c>
      <c r="H13" s="52">
        <f t="shared" si="1"/>
        <v>46243</v>
      </c>
    </row>
    <row r="14" spans="1:19">
      <c r="A14" s="77"/>
      <c r="B14" s="79"/>
      <c r="C14" s="81"/>
      <c r="D14" s="81"/>
      <c r="E14" s="81"/>
      <c r="F14" s="81"/>
      <c r="G14" s="83"/>
      <c r="H14" s="85"/>
    </row>
    <row r="15" spans="1:19">
      <c r="A15" s="77"/>
      <c r="B15" s="79"/>
      <c r="C15" s="81"/>
      <c r="D15" s="81"/>
      <c r="E15" s="81"/>
      <c r="F15" s="81"/>
      <c r="G15" s="83"/>
      <c r="H15" s="85"/>
    </row>
    <row r="16" spans="1:19">
      <c r="A16" s="77"/>
      <c r="B16" s="79"/>
      <c r="C16" s="81"/>
      <c r="D16" s="81"/>
      <c r="E16" s="81"/>
      <c r="F16" s="81"/>
      <c r="G16" s="83"/>
      <c r="H16" s="85"/>
    </row>
    <row r="17" spans="1:8">
      <c r="A17" s="77"/>
      <c r="B17" s="79"/>
      <c r="C17" s="81"/>
      <c r="D17" s="81"/>
      <c r="E17" s="81"/>
      <c r="F17" s="81"/>
      <c r="G17" s="83"/>
      <c r="H17" s="85"/>
    </row>
    <row r="18" spans="1:8">
      <c r="A18" s="77"/>
      <c r="B18" s="79"/>
      <c r="C18" s="81"/>
      <c r="D18" s="81"/>
      <c r="E18" s="81"/>
      <c r="F18" s="81"/>
      <c r="G18" s="83"/>
      <c r="H18" s="85"/>
    </row>
    <row r="19" spans="1:8">
      <c r="A19" s="77"/>
      <c r="B19" s="79"/>
      <c r="C19" s="81"/>
      <c r="D19" s="81"/>
      <c r="E19" s="81"/>
      <c r="F19" s="81"/>
      <c r="G19" s="83"/>
      <c r="H19" s="85"/>
    </row>
    <row r="20" spans="1:8">
      <c r="A20" s="77"/>
      <c r="B20" s="79"/>
      <c r="C20" s="81"/>
      <c r="D20" s="81"/>
      <c r="E20" s="81"/>
      <c r="F20" s="81"/>
      <c r="G20" s="83"/>
      <c r="H20" s="85"/>
    </row>
    <row r="21" spans="1:8" ht="15" thickBot="1">
      <c r="A21" s="78"/>
      <c r="B21" s="80"/>
      <c r="C21" s="82"/>
      <c r="D21" s="82"/>
      <c r="E21" s="82"/>
      <c r="F21" s="82"/>
      <c r="G21" s="84"/>
      <c r="H21" s="86"/>
    </row>
    <row r="22" spans="1:8" ht="19.8" thickTop="1">
      <c r="A22" s="62">
        <f>WEEKNUM($B$22,21)</f>
        <v>33</v>
      </c>
      <c r="B22" s="49">
        <f>DATE($R$2,$S$2,(1-WEEKDAY(DATE($R$2,$S$2,1),2))+(COLUMN(B13)-1)+(ROW(K3)-1)*7)</f>
        <v>46244</v>
      </c>
      <c r="C22" s="50">
        <f t="shared" ref="C22:H22" si="2">DATE($R$2,$S$2,(1-WEEKDAY(DATE($R$2,$S$2,1),2))+(COLUMN(C13)-1)+(ROW(L3)-1)*7)</f>
        <v>46245</v>
      </c>
      <c r="D22" s="50">
        <f t="shared" si="2"/>
        <v>46246</v>
      </c>
      <c r="E22" s="50">
        <f t="shared" si="2"/>
        <v>46247</v>
      </c>
      <c r="F22" s="50">
        <f t="shared" si="2"/>
        <v>46248</v>
      </c>
      <c r="G22" s="51">
        <f t="shared" si="2"/>
        <v>46249</v>
      </c>
      <c r="H22" s="52">
        <f t="shared" si="2"/>
        <v>46250</v>
      </c>
    </row>
    <row r="23" spans="1:8">
      <c r="A23" s="63"/>
      <c r="B23" s="79"/>
      <c r="C23" s="81"/>
      <c r="D23" s="81"/>
      <c r="E23" s="81"/>
      <c r="F23" s="81"/>
      <c r="G23" s="83"/>
      <c r="H23" s="85"/>
    </row>
    <row r="24" spans="1:8">
      <c r="A24" s="63"/>
      <c r="B24" s="79"/>
      <c r="C24" s="81"/>
      <c r="D24" s="81"/>
      <c r="E24" s="81"/>
      <c r="F24" s="81"/>
      <c r="G24" s="83"/>
      <c r="H24" s="85"/>
    </row>
    <row r="25" spans="1:8">
      <c r="A25" s="63"/>
      <c r="B25" s="79"/>
      <c r="C25" s="81"/>
      <c r="D25" s="81"/>
      <c r="E25" s="81"/>
      <c r="F25" s="81"/>
      <c r="G25" s="83"/>
      <c r="H25" s="85"/>
    </row>
    <row r="26" spans="1:8">
      <c r="A26" s="63"/>
      <c r="B26" s="79"/>
      <c r="C26" s="81"/>
      <c r="D26" s="81"/>
      <c r="E26" s="81"/>
      <c r="F26" s="81"/>
      <c r="G26" s="83"/>
      <c r="H26" s="85"/>
    </row>
    <row r="27" spans="1:8">
      <c r="A27" s="63"/>
      <c r="B27" s="79"/>
      <c r="C27" s="81"/>
      <c r="D27" s="81"/>
      <c r="E27" s="81"/>
      <c r="F27" s="81"/>
      <c r="G27" s="83"/>
      <c r="H27" s="85"/>
    </row>
    <row r="28" spans="1:8">
      <c r="A28" s="63"/>
      <c r="B28" s="79"/>
      <c r="C28" s="81"/>
      <c r="D28" s="81"/>
      <c r="E28" s="81"/>
      <c r="F28" s="81"/>
      <c r="G28" s="83"/>
      <c r="H28" s="85"/>
    </row>
    <row r="29" spans="1:8">
      <c r="A29" s="63"/>
      <c r="B29" s="79"/>
      <c r="C29" s="81"/>
      <c r="D29" s="81"/>
      <c r="E29" s="81"/>
      <c r="F29" s="81"/>
      <c r="G29" s="83"/>
      <c r="H29" s="85"/>
    </row>
    <row r="30" spans="1:8" ht="15" thickBot="1">
      <c r="A30" s="64"/>
      <c r="B30" s="80"/>
      <c r="C30" s="82"/>
      <c r="D30" s="82"/>
      <c r="E30" s="82"/>
      <c r="F30" s="82"/>
      <c r="G30" s="84"/>
      <c r="H30" s="86"/>
    </row>
    <row r="31" spans="1:8" ht="19.8" thickTop="1">
      <c r="A31" s="76">
        <f>WEEKNUM($B$31,21)</f>
        <v>34</v>
      </c>
      <c r="B31" s="49">
        <f>DATE($R$2,$S$2,(1-WEEKDAY(DATE($R$2,$S$2,1),2))+(COLUMN(B22)-1)+(ROW(K4)-1)*7)</f>
        <v>46251</v>
      </c>
      <c r="C31" s="50">
        <f t="shared" ref="C31:H31" si="3">DATE($R$2,$S$2,(1-WEEKDAY(DATE($R$2,$S$2,1),2))+(COLUMN(C22)-1)+(ROW(L4)-1)*7)</f>
        <v>46252</v>
      </c>
      <c r="D31" s="50">
        <f t="shared" si="3"/>
        <v>46253</v>
      </c>
      <c r="E31" s="50">
        <f t="shared" si="3"/>
        <v>46254</v>
      </c>
      <c r="F31" s="50">
        <f t="shared" si="3"/>
        <v>46255</v>
      </c>
      <c r="G31" s="51">
        <f t="shared" si="3"/>
        <v>46256</v>
      </c>
      <c r="H31" s="52">
        <f t="shared" si="3"/>
        <v>46257</v>
      </c>
    </row>
    <row r="32" spans="1:8">
      <c r="A32" s="77"/>
      <c r="B32" s="79"/>
      <c r="C32" s="81"/>
      <c r="D32" s="81"/>
      <c r="E32" s="81"/>
      <c r="F32" s="81"/>
      <c r="G32" s="83"/>
      <c r="H32" s="85"/>
    </row>
    <row r="33" spans="1:8">
      <c r="A33" s="77"/>
      <c r="B33" s="79"/>
      <c r="C33" s="81"/>
      <c r="D33" s="81"/>
      <c r="E33" s="81"/>
      <c r="F33" s="81"/>
      <c r="G33" s="83"/>
      <c r="H33" s="85"/>
    </row>
    <row r="34" spans="1:8">
      <c r="A34" s="77"/>
      <c r="B34" s="79"/>
      <c r="C34" s="81"/>
      <c r="D34" s="81"/>
      <c r="E34" s="81"/>
      <c r="F34" s="81"/>
      <c r="G34" s="83"/>
      <c r="H34" s="85"/>
    </row>
    <row r="35" spans="1:8">
      <c r="A35" s="77"/>
      <c r="B35" s="79"/>
      <c r="C35" s="81"/>
      <c r="D35" s="81"/>
      <c r="E35" s="81"/>
      <c r="F35" s="81"/>
      <c r="G35" s="83"/>
      <c r="H35" s="85"/>
    </row>
    <row r="36" spans="1:8">
      <c r="A36" s="77"/>
      <c r="B36" s="79"/>
      <c r="C36" s="81"/>
      <c r="D36" s="81"/>
      <c r="E36" s="81"/>
      <c r="F36" s="81"/>
      <c r="G36" s="83"/>
      <c r="H36" s="85"/>
    </row>
    <row r="37" spans="1:8">
      <c r="A37" s="77"/>
      <c r="B37" s="79"/>
      <c r="C37" s="81"/>
      <c r="D37" s="81"/>
      <c r="E37" s="81"/>
      <c r="F37" s="81"/>
      <c r="G37" s="83"/>
      <c r="H37" s="85"/>
    </row>
    <row r="38" spans="1:8">
      <c r="A38" s="77"/>
      <c r="B38" s="79"/>
      <c r="C38" s="81"/>
      <c r="D38" s="81"/>
      <c r="E38" s="81"/>
      <c r="F38" s="81"/>
      <c r="G38" s="83"/>
      <c r="H38" s="85"/>
    </row>
    <row r="39" spans="1:8" ht="15" thickBot="1">
      <c r="A39" s="78"/>
      <c r="B39" s="80"/>
      <c r="C39" s="82"/>
      <c r="D39" s="82"/>
      <c r="E39" s="82"/>
      <c r="F39" s="82"/>
      <c r="G39" s="84"/>
      <c r="H39" s="86"/>
    </row>
    <row r="40" spans="1:8" ht="19.8" thickTop="1">
      <c r="A40" s="89">
        <f>WEEKNUM(B40,21)</f>
        <v>35</v>
      </c>
      <c r="B40" s="49">
        <f>DATE($R$2,$S$2,(1-WEEKDAY(DATE($R$2,$S$2,1),2))+(COLUMN(B31)-1)+(ROW(K5)-1)*7)</f>
        <v>46258</v>
      </c>
      <c r="C40" s="50">
        <f t="shared" ref="C40:H40" si="4">DATE($R$2,$S$2,(1-WEEKDAY(DATE($R$2,$S$2,1),2))+(COLUMN(C31)-1)+(ROW(L5)-1)*7)</f>
        <v>46259</v>
      </c>
      <c r="D40" s="50">
        <f t="shared" si="4"/>
        <v>46260</v>
      </c>
      <c r="E40" s="50">
        <f t="shared" si="4"/>
        <v>46261</v>
      </c>
      <c r="F40" s="50">
        <f t="shared" si="4"/>
        <v>46262</v>
      </c>
      <c r="G40" s="51">
        <f t="shared" si="4"/>
        <v>46263</v>
      </c>
      <c r="H40" s="52">
        <f t="shared" si="4"/>
        <v>46264</v>
      </c>
    </row>
    <row r="41" spans="1:8">
      <c r="A41" s="63"/>
      <c r="B41" s="79"/>
      <c r="C41" s="81"/>
      <c r="D41" s="81"/>
      <c r="E41" s="81"/>
      <c r="F41" s="81"/>
      <c r="G41" s="83"/>
      <c r="H41" s="85"/>
    </row>
    <row r="42" spans="1:8">
      <c r="A42" s="63"/>
      <c r="B42" s="79"/>
      <c r="C42" s="81"/>
      <c r="D42" s="81"/>
      <c r="E42" s="81"/>
      <c r="F42" s="81"/>
      <c r="G42" s="83"/>
      <c r="H42" s="85"/>
    </row>
    <row r="43" spans="1:8">
      <c r="A43" s="63"/>
      <c r="B43" s="79"/>
      <c r="C43" s="81"/>
      <c r="D43" s="81"/>
      <c r="E43" s="81"/>
      <c r="F43" s="81"/>
      <c r="G43" s="83"/>
      <c r="H43" s="85"/>
    </row>
    <row r="44" spans="1:8">
      <c r="A44" s="63"/>
      <c r="B44" s="79"/>
      <c r="C44" s="81"/>
      <c r="D44" s="81"/>
      <c r="E44" s="81"/>
      <c r="F44" s="81"/>
      <c r="G44" s="83"/>
      <c r="H44" s="85"/>
    </row>
    <row r="45" spans="1:8">
      <c r="A45" s="63"/>
      <c r="B45" s="79"/>
      <c r="C45" s="81"/>
      <c r="D45" s="81"/>
      <c r="E45" s="81"/>
      <c r="F45" s="81"/>
      <c r="G45" s="83"/>
      <c r="H45" s="85"/>
    </row>
    <row r="46" spans="1:8">
      <c r="A46" s="63"/>
      <c r="B46" s="79"/>
      <c r="C46" s="81"/>
      <c r="D46" s="81"/>
      <c r="E46" s="81"/>
      <c r="F46" s="81"/>
      <c r="G46" s="83"/>
      <c r="H46" s="85"/>
    </row>
    <row r="47" spans="1:8">
      <c r="A47" s="63"/>
      <c r="B47" s="79"/>
      <c r="C47" s="81"/>
      <c r="D47" s="81"/>
      <c r="E47" s="81"/>
      <c r="F47" s="81"/>
      <c r="G47" s="83"/>
      <c r="H47" s="85"/>
    </row>
    <row r="48" spans="1:8">
      <c r="A48" s="63"/>
      <c r="B48" s="90"/>
      <c r="C48" s="91"/>
      <c r="D48" s="91"/>
      <c r="E48" s="91"/>
      <c r="F48" s="91"/>
      <c r="G48" s="87"/>
      <c r="H48" s="88"/>
    </row>
    <row r="49" spans="1:8" ht="18.75" customHeight="1">
      <c r="A49" s="98">
        <f>WEEKNUM(B49,21)</f>
        <v>36</v>
      </c>
      <c r="B49" s="49">
        <f>DATE($R$2,$S$2,(1-WEEKDAY(DATE($R$2,$S$2,1),2))+(COLUMN(B31)-1)+(ROW(K6)-1)*7)</f>
        <v>46265</v>
      </c>
      <c r="C49" s="50">
        <f>DATE($R$2,$S$2,(1-WEEKDAY(DATE($R$2,$S$2,1),2))+(COLUMN(C40)-1)+(ROW(L6)-1)*7)</f>
        <v>46266</v>
      </c>
      <c r="D49" s="50">
        <f>DATE($R$2,$S$2,(1-WEEKDAY(DATE($R$2,$S$2,1),2))+(COLUMN(D40)-1)+(ROW(M6)-1)*7)</f>
        <v>46267</v>
      </c>
      <c r="E49" s="50">
        <f>DATE($R$2,$S$2,(1-WEEKDAY(DATE($R$2,$S$2,1),2))+(COLUMN(E40)-1)+(ROW(N6)-1)*7)</f>
        <v>46268</v>
      </c>
      <c r="F49" s="50">
        <f>DATE($R$2,$S$2,(1-WEEKDAY(DATE($R$2,$S$2,1),2))+(COLUMN(F40)-1)+(ROW(O6)-1)*7)</f>
        <v>46269</v>
      </c>
      <c r="G49" s="51">
        <f>DATE($R$2,$S$2,(1-WEEKDAY(DATE($R$2,$S$2,1),2))+(COLUMN(G40)-1)+(ROW(P6)-1)*7)</f>
        <v>46270</v>
      </c>
      <c r="H49" s="52">
        <f>DATE($R$2,$S$2,(1-WEEKDAY(DATE($R$2,$S$2,1),2))+(COLUMN(H40)-1)+(ROW(Q6)-1)*7)</f>
        <v>46271</v>
      </c>
    </row>
    <row r="50" spans="1:8">
      <c r="A50" s="77"/>
      <c r="B50" s="79"/>
      <c r="C50" s="81"/>
      <c r="D50" s="81"/>
      <c r="E50" s="81"/>
      <c r="F50" s="81"/>
      <c r="G50" s="83"/>
      <c r="H50" s="85"/>
    </row>
    <row r="51" spans="1:8">
      <c r="A51" s="77"/>
      <c r="B51" s="79"/>
      <c r="C51" s="81"/>
      <c r="D51" s="81"/>
      <c r="E51" s="81"/>
      <c r="F51" s="81"/>
      <c r="G51" s="83"/>
      <c r="H51" s="85"/>
    </row>
    <row r="52" spans="1:8">
      <c r="A52" s="77"/>
      <c r="B52" s="79"/>
      <c r="C52" s="81"/>
      <c r="D52" s="81"/>
      <c r="E52" s="81"/>
      <c r="F52" s="81"/>
      <c r="G52" s="83"/>
      <c r="H52" s="85"/>
    </row>
    <row r="53" spans="1:8">
      <c r="A53" s="77"/>
      <c r="B53" s="79"/>
      <c r="C53" s="81"/>
      <c r="D53" s="81"/>
      <c r="E53" s="81"/>
      <c r="F53" s="81"/>
      <c r="G53" s="83"/>
      <c r="H53" s="85"/>
    </row>
    <row r="54" spans="1:8">
      <c r="A54" s="77"/>
      <c r="B54" s="79"/>
      <c r="C54" s="81"/>
      <c r="D54" s="81"/>
      <c r="E54" s="81"/>
      <c r="F54" s="81"/>
      <c r="G54" s="83"/>
      <c r="H54" s="85"/>
    </row>
    <row r="55" spans="1:8">
      <c r="A55" s="77"/>
      <c r="B55" s="79"/>
      <c r="C55" s="81"/>
      <c r="D55" s="81"/>
      <c r="E55" s="81"/>
      <c r="F55" s="81"/>
      <c r="G55" s="83"/>
      <c r="H55" s="85"/>
    </row>
    <row r="56" spans="1:8">
      <c r="A56" s="77"/>
      <c r="B56" s="79"/>
      <c r="C56" s="81"/>
      <c r="D56" s="81"/>
      <c r="E56" s="81"/>
      <c r="F56" s="81"/>
      <c r="G56" s="83"/>
      <c r="H56" s="85"/>
    </row>
    <row r="57" spans="1:8">
      <c r="A57" s="77"/>
      <c r="B57" s="90"/>
      <c r="C57" s="91"/>
      <c r="D57" s="91"/>
      <c r="E57" s="91"/>
      <c r="F57" s="91"/>
      <c r="G57" s="87"/>
      <c r="H57" s="88"/>
    </row>
  </sheetData>
  <sheetProtection algorithmName="SHA-512" hashValue="n8+rFn12gOdSTFzZUh6KdNcbxmOA8+SoifaeOxqky8996DfPL5r7MHVTPQ52CPHwWagosTy+CleicZn/f8+l+A==" saltValue="37Z9G0rh3x3juqfE7WcKbQ==" spinCount="100000" sheet="1" objects="1" scenarios="1" selectLockedCells="1"/>
  <mergeCells count="51">
    <mergeCell ref="F50:F57"/>
    <mergeCell ref="G50:G57"/>
    <mergeCell ref="H50:H57"/>
    <mergeCell ref="A49:A57"/>
    <mergeCell ref="B50:B57"/>
    <mergeCell ref="C50:C57"/>
    <mergeCell ref="D50:D57"/>
    <mergeCell ref="E50:E57"/>
    <mergeCell ref="A1:C2"/>
    <mergeCell ref="D1:G2"/>
    <mergeCell ref="H1:H2"/>
    <mergeCell ref="A4:A12"/>
    <mergeCell ref="B5:B12"/>
    <mergeCell ref="C5:C12"/>
    <mergeCell ref="D5:D12"/>
    <mergeCell ref="E5:E12"/>
    <mergeCell ref="F5:F12"/>
    <mergeCell ref="G5:G12"/>
    <mergeCell ref="H5:H12"/>
    <mergeCell ref="A13:A21"/>
    <mergeCell ref="B14:B21"/>
    <mergeCell ref="C14:C21"/>
    <mergeCell ref="D14:D21"/>
    <mergeCell ref="E14:E21"/>
    <mergeCell ref="F14:F21"/>
    <mergeCell ref="G14:G21"/>
    <mergeCell ref="H14:H21"/>
    <mergeCell ref="G23:G30"/>
    <mergeCell ref="H23:H30"/>
    <mergeCell ref="F32:F39"/>
    <mergeCell ref="G32:G39"/>
    <mergeCell ref="H32:H39"/>
    <mergeCell ref="A22:A30"/>
    <mergeCell ref="B23:B30"/>
    <mergeCell ref="C23:C30"/>
    <mergeCell ref="D23:D30"/>
    <mergeCell ref="E23:E30"/>
    <mergeCell ref="F23:F30"/>
    <mergeCell ref="A31:A39"/>
    <mergeCell ref="B32:B39"/>
    <mergeCell ref="C32:C39"/>
    <mergeCell ref="D32:D39"/>
    <mergeCell ref="E32:E39"/>
    <mergeCell ref="G41:G48"/>
    <mergeCell ref="H41:H48"/>
    <mergeCell ref="A40:A48"/>
    <mergeCell ref="B41:B48"/>
    <mergeCell ref="C41:C48"/>
    <mergeCell ref="D41:D48"/>
    <mergeCell ref="E41:E48"/>
    <mergeCell ref="F41:F48"/>
  </mergeCells>
  <conditionalFormatting sqref="B4:H5 B13:H14 B22:H23 B31:H33 B40:H41">
    <cfRule type="expression" dxfId="35" priority="7">
      <formula>MONTH(B4)=$S$2</formula>
    </cfRule>
    <cfRule type="expression" dxfId="34" priority="8">
      <formula>MONTH(B4)&lt;&gt;$S$2</formula>
    </cfRule>
  </conditionalFormatting>
  <conditionalFormatting sqref="B49:H50">
    <cfRule type="expression" dxfId="7" priority="3">
      <formula>MONTH(B49)=$S$2</formula>
    </cfRule>
    <cfRule type="expression" dxfId="6" priority="4">
      <formula>MONTH(B49)&lt;&gt;$S$2</formula>
    </cfRule>
  </conditionalFormatting>
  <pageMargins left="0.4" right="0.25" top="0.56999999999999995" bottom="0.28999999999999998" header="0.17" footer="0.18"/>
  <pageSetup paperSize="9" scale="88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707FE57F-01B0-4CD2-93CE-70B1A2C7E6B4}">
            <xm:f>MATCH(B4,Feiertage!$B:$B,0)&gt;0</xm:f>
            <x14:dxf>
              <font>
                <b/>
                <i val="0"/>
                <color rgb="FFC00000"/>
              </font>
              <fill>
                <patternFill>
                  <bgColor rgb="FFFFE5E5"/>
                </patternFill>
              </fill>
            </x14:dxf>
          </x14:cfRule>
          <xm:sqref>B4:H48</xm:sqref>
        </x14:conditionalFormatting>
        <x14:conditionalFormatting xmlns:xm="http://schemas.microsoft.com/office/excel/2006/main">
          <x14:cfRule type="expression" priority="5" id="{DD38275F-D05D-4D2F-837D-318D7C429F75}">
            <xm:f>MATCH(B4,Feiertage!$B:$B,0)&gt;0</xm:f>
            <x14:dxf>
              <font>
                <b/>
                <i val="0"/>
                <color rgb="FFC00000"/>
              </font>
              <fill>
                <patternFill>
                  <bgColor rgb="FFFFE5E5"/>
                </patternFill>
              </fill>
            </x14:dxf>
          </x14:cfRule>
          <xm:sqref>B5:H12 B14:H21 B23:H30 B32:H39 B41:H48</xm:sqref>
        </x14:conditionalFormatting>
        <x14:conditionalFormatting xmlns:xm="http://schemas.microsoft.com/office/excel/2006/main">
          <x14:cfRule type="expression" priority="2" id="{26F17FA1-16FB-476F-B332-6112AFA54461}">
            <xm:f>MATCH(B49,Feiertage!$B:$B,0)&gt;0</xm:f>
            <x14:dxf>
              <font>
                <b/>
                <i val="0"/>
                <color rgb="FFC00000"/>
              </font>
              <fill>
                <patternFill>
                  <bgColor rgb="FFFFE5E5"/>
                </patternFill>
              </fill>
            </x14:dxf>
          </x14:cfRule>
          <xm:sqref>B49:H57</xm:sqref>
        </x14:conditionalFormatting>
        <x14:conditionalFormatting xmlns:xm="http://schemas.microsoft.com/office/excel/2006/main">
          <x14:cfRule type="expression" priority="1" id="{31BE95D4-255B-4AC1-9DAE-66BDFB0854D7}">
            <xm:f>MATCH(B49,Feiertage!$B:$B,0)&gt;0</xm:f>
            <x14:dxf>
              <font>
                <b/>
                <i val="0"/>
                <color rgb="FFC00000"/>
              </font>
              <fill>
                <patternFill>
                  <bgColor rgb="FFFFE5E5"/>
                </patternFill>
              </fill>
            </x14:dxf>
          </x14:cfRule>
          <xm:sqref>B50:H57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BBF21-B6B4-4973-B678-F21D1A82D788}">
  <dimension ref="A1:S51"/>
  <sheetViews>
    <sheetView showGridLines="0" workbookViewId="0">
      <pane ySplit="3" topLeftCell="A4" activePane="bottomLeft" state="frozen"/>
      <selection pane="bottomLeft" activeCell="B5" sqref="B5:B11"/>
    </sheetView>
  </sheetViews>
  <sheetFormatPr baseColWidth="10" defaultRowHeight="14.4"/>
  <cols>
    <col min="1" max="1" width="5.6640625" customWidth="1"/>
    <col min="2" max="2" width="12.6640625" customWidth="1"/>
    <col min="3" max="3" width="12.88671875" customWidth="1"/>
    <col min="4" max="8" width="12.6640625" customWidth="1"/>
    <col min="17" max="17" width="11.44140625" customWidth="1"/>
    <col min="18" max="19" width="11.44140625" hidden="1" customWidth="1"/>
    <col min="20" max="21" width="11.44140625" customWidth="1"/>
  </cols>
  <sheetData>
    <row r="1" spans="1:19" ht="15" customHeight="1">
      <c r="A1" s="72" t="s">
        <v>10</v>
      </c>
      <c r="B1" s="72"/>
      <c r="C1" s="72"/>
      <c r="D1" s="94">
        <f>DATE(R2,S2,1)</f>
        <v>46266</v>
      </c>
      <c r="E1" s="94"/>
      <c r="F1" s="94"/>
      <c r="G1" s="94"/>
      <c r="H1" s="93">
        <f>DATE(R2,S2,1)</f>
        <v>46266</v>
      </c>
      <c r="R1" s="8" t="s">
        <v>0</v>
      </c>
      <c r="S1" s="8" t="s">
        <v>1</v>
      </c>
    </row>
    <row r="2" spans="1:19" ht="15" customHeight="1">
      <c r="A2" s="72"/>
      <c r="B2" s="72"/>
      <c r="C2" s="72"/>
      <c r="D2" s="94"/>
      <c r="E2" s="94"/>
      <c r="F2" s="94"/>
      <c r="G2" s="94"/>
      <c r="H2" s="93"/>
      <c r="R2" s="7">
        <f>JAN!$R$2</f>
        <v>2026</v>
      </c>
      <c r="S2" s="7">
        <v>9</v>
      </c>
    </row>
    <row r="3" spans="1:19" ht="36.75" customHeight="1" thickBot="1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</row>
    <row r="4" spans="1:19" ht="19.8" thickTop="1">
      <c r="A4" s="62">
        <f>WEEKNUM($B$4,21)</f>
        <v>36</v>
      </c>
      <c r="B4" s="53">
        <f>DATE($R$2,$S$2,(1-WEEKDAY(DATE($R$2,$S$2,1),2))+(COLUMN(B3)-1)+(ROW(K1)-1)*7)</f>
        <v>46265</v>
      </c>
      <c r="C4" s="54">
        <f t="shared" ref="C4:H4" si="0">DATE($R$2,$S$2,(1-WEEKDAY(DATE($R$2,$S$2,1),2))+(COLUMN(C3)-1)+(ROW(L1)-1)*7)</f>
        <v>46266</v>
      </c>
      <c r="D4" s="54">
        <f t="shared" si="0"/>
        <v>46267</v>
      </c>
      <c r="E4" s="54">
        <f t="shared" si="0"/>
        <v>46268</v>
      </c>
      <c r="F4" s="54">
        <f t="shared" si="0"/>
        <v>46269</v>
      </c>
      <c r="G4" s="55">
        <f t="shared" si="0"/>
        <v>46270</v>
      </c>
      <c r="H4" s="56">
        <f t="shared" si="0"/>
        <v>46271</v>
      </c>
    </row>
    <row r="5" spans="1:19">
      <c r="A5" s="63"/>
      <c r="B5" s="65"/>
      <c r="C5" s="68"/>
      <c r="D5" s="68"/>
      <c r="E5" s="68"/>
      <c r="F5" s="68"/>
      <c r="G5" s="70"/>
      <c r="H5" s="74"/>
    </row>
    <row r="6" spans="1:19">
      <c r="A6" s="63"/>
      <c r="B6" s="65"/>
      <c r="C6" s="68"/>
      <c r="D6" s="68"/>
      <c r="E6" s="68"/>
      <c r="F6" s="68"/>
      <c r="G6" s="70"/>
      <c r="H6" s="74"/>
    </row>
    <row r="7" spans="1:19">
      <c r="A7" s="63"/>
      <c r="B7" s="65"/>
      <c r="C7" s="68"/>
      <c r="D7" s="68"/>
      <c r="E7" s="68"/>
      <c r="F7" s="68"/>
      <c r="G7" s="70"/>
      <c r="H7" s="74"/>
    </row>
    <row r="8" spans="1:19">
      <c r="A8" s="63"/>
      <c r="B8" s="65"/>
      <c r="C8" s="68"/>
      <c r="D8" s="68"/>
      <c r="E8" s="68"/>
      <c r="F8" s="68"/>
      <c r="G8" s="70"/>
      <c r="H8" s="74"/>
    </row>
    <row r="9" spans="1:19">
      <c r="A9" s="63"/>
      <c r="B9" s="65"/>
      <c r="C9" s="68"/>
      <c r="D9" s="68"/>
      <c r="E9" s="68"/>
      <c r="F9" s="68"/>
      <c r="G9" s="70"/>
      <c r="H9" s="74"/>
    </row>
    <row r="10" spans="1:19">
      <c r="A10" s="63"/>
      <c r="B10" s="65"/>
      <c r="C10" s="68"/>
      <c r="D10" s="68"/>
      <c r="E10" s="68"/>
      <c r="F10" s="68"/>
      <c r="G10" s="70"/>
      <c r="H10" s="74"/>
    </row>
    <row r="11" spans="1:19" ht="15" thickBot="1">
      <c r="A11" s="64"/>
      <c r="B11" s="66"/>
      <c r="C11" s="69"/>
      <c r="D11" s="69"/>
      <c r="E11" s="69"/>
      <c r="F11" s="69"/>
      <c r="G11" s="71"/>
      <c r="H11" s="75"/>
    </row>
    <row r="12" spans="1:19" ht="19.8" thickTop="1">
      <c r="A12" s="76">
        <f>WEEKNUM($B$12,21)</f>
        <v>37</v>
      </c>
      <c r="B12" s="49">
        <f>DATE($R$2,$S$2,(1-WEEKDAY(DATE($R$2,$S$2,1),2))+(COLUMN(B4)-1)+(ROW(K2)-1)*7)</f>
        <v>46272</v>
      </c>
      <c r="C12" s="50">
        <f t="shared" ref="C12:H12" si="1">DATE($R$2,$S$2,(1-WEEKDAY(DATE($R$2,$S$2,1),2))+(COLUMN(C4)-1)+(ROW(L2)-1)*7)</f>
        <v>46273</v>
      </c>
      <c r="D12" s="50">
        <f t="shared" si="1"/>
        <v>46274</v>
      </c>
      <c r="E12" s="50">
        <f t="shared" si="1"/>
        <v>46275</v>
      </c>
      <c r="F12" s="50">
        <f t="shared" si="1"/>
        <v>46276</v>
      </c>
      <c r="G12" s="51">
        <f t="shared" si="1"/>
        <v>46277</v>
      </c>
      <c r="H12" s="52">
        <f t="shared" si="1"/>
        <v>46278</v>
      </c>
    </row>
    <row r="13" spans="1:19">
      <c r="A13" s="77"/>
      <c r="B13" s="79"/>
      <c r="C13" s="81"/>
      <c r="D13" s="81"/>
      <c r="E13" s="81"/>
      <c r="F13" s="81"/>
      <c r="G13" s="83"/>
      <c r="H13" s="85"/>
    </row>
    <row r="14" spans="1:19">
      <c r="A14" s="77"/>
      <c r="B14" s="79"/>
      <c r="C14" s="81"/>
      <c r="D14" s="81"/>
      <c r="E14" s="81"/>
      <c r="F14" s="81"/>
      <c r="G14" s="83"/>
      <c r="H14" s="85"/>
    </row>
    <row r="15" spans="1:19">
      <c r="A15" s="77"/>
      <c r="B15" s="79"/>
      <c r="C15" s="81"/>
      <c r="D15" s="81"/>
      <c r="E15" s="81"/>
      <c r="F15" s="81"/>
      <c r="G15" s="83"/>
      <c r="H15" s="85"/>
    </row>
    <row r="16" spans="1:19">
      <c r="A16" s="77"/>
      <c r="B16" s="79"/>
      <c r="C16" s="81"/>
      <c r="D16" s="81"/>
      <c r="E16" s="81"/>
      <c r="F16" s="81"/>
      <c r="G16" s="83"/>
      <c r="H16" s="85"/>
    </row>
    <row r="17" spans="1:8">
      <c r="A17" s="77"/>
      <c r="B17" s="79"/>
      <c r="C17" s="81"/>
      <c r="D17" s="81"/>
      <c r="E17" s="81"/>
      <c r="F17" s="81"/>
      <c r="G17" s="83"/>
      <c r="H17" s="85"/>
    </row>
    <row r="18" spans="1:8">
      <c r="A18" s="77"/>
      <c r="B18" s="79"/>
      <c r="C18" s="81"/>
      <c r="D18" s="81"/>
      <c r="E18" s="81"/>
      <c r="F18" s="81"/>
      <c r="G18" s="83"/>
      <c r="H18" s="85"/>
    </row>
    <row r="19" spans="1:8" ht="15" thickBot="1">
      <c r="A19" s="78"/>
      <c r="B19" s="80"/>
      <c r="C19" s="82"/>
      <c r="D19" s="82"/>
      <c r="E19" s="82"/>
      <c r="F19" s="82"/>
      <c r="G19" s="84"/>
      <c r="H19" s="86"/>
    </row>
    <row r="20" spans="1:8" ht="19.8" thickTop="1">
      <c r="A20" s="62">
        <f>WEEKNUM($B$20,21)</f>
        <v>38</v>
      </c>
      <c r="B20" s="49">
        <f t="shared" ref="B20:H20" si="2">DATE($R$2,$S$2,(1-WEEKDAY(DATE($R$2,$S$2,1),2))+(COLUMN(B12)-1)+(ROW(K3)-1)*7)</f>
        <v>46279</v>
      </c>
      <c r="C20" s="50">
        <f t="shared" si="2"/>
        <v>46280</v>
      </c>
      <c r="D20" s="50">
        <f t="shared" si="2"/>
        <v>46281</v>
      </c>
      <c r="E20" s="50">
        <f t="shared" si="2"/>
        <v>46282</v>
      </c>
      <c r="F20" s="50">
        <f t="shared" si="2"/>
        <v>46283</v>
      </c>
      <c r="G20" s="51">
        <f t="shared" si="2"/>
        <v>46284</v>
      </c>
      <c r="H20" s="52">
        <f t="shared" si="2"/>
        <v>46285</v>
      </c>
    </row>
    <row r="21" spans="1:8">
      <c r="A21" s="63"/>
      <c r="B21" s="79"/>
      <c r="C21" s="81"/>
      <c r="D21" s="81"/>
      <c r="E21" s="81"/>
      <c r="F21" s="81"/>
      <c r="G21" s="83"/>
      <c r="H21" s="85"/>
    </row>
    <row r="22" spans="1:8">
      <c r="A22" s="63"/>
      <c r="B22" s="79"/>
      <c r="C22" s="81"/>
      <c r="D22" s="81"/>
      <c r="E22" s="81"/>
      <c r="F22" s="81"/>
      <c r="G22" s="83"/>
      <c r="H22" s="85"/>
    </row>
    <row r="23" spans="1:8">
      <c r="A23" s="63"/>
      <c r="B23" s="79"/>
      <c r="C23" s="81"/>
      <c r="D23" s="81"/>
      <c r="E23" s="81"/>
      <c r="F23" s="81"/>
      <c r="G23" s="83"/>
      <c r="H23" s="85"/>
    </row>
    <row r="24" spans="1:8">
      <c r="A24" s="63"/>
      <c r="B24" s="79"/>
      <c r="C24" s="81"/>
      <c r="D24" s="81"/>
      <c r="E24" s="81"/>
      <c r="F24" s="81"/>
      <c r="G24" s="83"/>
      <c r="H24" s="85"/>
    </row>
    <row r="25" spans="1:8">
      <c r="A25" s="63"/>
      <c r="B25" s="79"/>
      <c r="C25" s="81"/>
      <c r="D25" s="81"/>
      <c r="E25" s="81"/>
      <c r="F25" s="81"/>
      <c r="G25" s="83"/>
      <c r="H25" s="85"/>
    </row>
    <row r="26" spans="1:8">
      <c r="A26" s="63"/>
      <c r="B26" s="79"/>
      <c r="C26" s="81"/>
      <c r="D26" s="81"/>
      <c r="E26" s="81"/>
      <c r="F26" s="81"/>
      <c r="G26" s="83"/>
      <c r="H26" s="85"/>
    </row>
    <row r="27" spans="1:8" ht="15" thickBot="1">
      <c r="A27" s="64"/>
      <c r="B27" s="80"/>
      <c r="C27" s="82"/>
      <c r="D27" s="82"/>
      <c r="E27" s="82"/>
      <c r="F27" s="82"/>
      <c r="G27" s="84"/>
      <c r="H27" s="86"/>
    </row>
    <row r="28" spans="1:8" ht="19.8" thickTop="1">
      <c r="A28" s="76">
        <f>WEEKNUM($B$28,21)</f>
        <v>39</v>
      </c>
      <c r="B28" s="49">
        <f t="shared" ref="B28:H28" si="3">DATE($R$2,$S$2,(1-WEEKDAY(DATE($R$2,$S$2,1),2))+(COLUMN(B20)-1)+(ROW(K4)-1)*7)</f>
        <v>46286</v>
      </c>
      <c r="C28" s="50">
        <f t="shared" si="3"/>
        <v>46287</v>
      </c>
      <c r="D28" s="50">
        <f t="shared" si="3"/>
        <v>46288</v>
      </c>
      <c r="E28" s="50">
        <f t="shared" si="3"/>
        <v>46289</v>
      </c>
      <c r="F28" s="50">
        <f t="shared" si="3"/>
        <v>46290</v>
      </c>
      <c r="G28" s="51">
        <f t="shared" si="3"/>
        <v>46291</v>
      </c>
      <c r="H28" s="52">
        <f t="shared" si="3"/>
        <v>46292</v>
      </c>
    </row>
    <row r="29" spans="1:8">
      <c r="A29" s="77"/>
      <c r="B29" s="79"/>
      <c r="C29" s="81"/>
      <c r="D29" s="81"/>
      <c r="E29" s="81"/>
      <c r="F29" s="81"/>
      <c r="G29" s="83"/>
      <c r="H29" s="85"/>
    </row>
    <row r="30" spans="1:8">
      <c r="A30" s="77"/>
      <c r="B30" s="79"/>
      <c r="C30" s="81"/>
      <c r="D30" s="81"/>
      <c r="E30" s="81"/>
      <c r="F30" s="81"/>
      <c r="G30" s="83"/>
      <c r="H30" s="85"/>
    </row>
    <row r="31" spans="1:8">
      <c r="A31" s="77"/>
      <c r="B31" s="79"/>
      <c r="C31" s="81"/>
      <c r="D31" s="81"/>
      <c r="E31" s="81"/>
      <c r="F31" s="81"/>
      <c r="G31" s="83"/>
      <c r="H31" s="85"/>
    </row>
    <row r="32" spans="1:8">
      <c r="A32" s="77"/>
      <c r="B32" s="79"/>
      <c r="C32" s="81"/>
      <c r="D32" s="81"/>
      <c r="E32" s="81"/>
      <c r="F32" s="81"/>
      <c r="G32" s="83"/>
      <c r="H32" s="85"/>
    </row>
    <row r="33" spans="1:8">
      <c r="A33" s="77"/>
      <c r="B33" s="79"/>
      <c r="C33" s="81"/>
      <c r="D33" s="81"/>
      <c r="E33" s="81"/>
      <c r="F33" s="81"/>
      <c r="G33" s="83"/>
      <c r="H33" s="85"/>
    </row>
    <row r="34" spans="1:8">
      <c r="A34" s="77"/>
      <c r="B34" s="79"/>
      <c r="C34" s="81"/>
      <c r="D34" s="81"/>
      <c r="E34" s="81"/>
      <c r="F34" s="81"/>
      <c r="G34" s="83"/>
      <c r="H34" s="85"/>
    </row>
    <row r="35" spans="1:8" ht="15" thickBot="1">
      <c r="A35" s="78"/>
      <c r="B35" s="80"/>
      <c r="C35" s="82"/>
      <c r="D35" s="82"/>
      <c r="E35" s="82"/>
      <c r="F35" s="82"/>
      <c r="G35" s="84"/>
      <c r="H35" s="86"/>
    </row>
    <row r="36" spans="1:8" ht="19.8" thickTop="1">
      <c r="A36" s="89">
        <f>WEEKNUM(B36,21)</f>
        <v>40</v>
      </c>
      <c r="B36" s="49">
        <f t="shared" ref="B36:H36" si="4">DATE($R$2,$S$2,(1-WEEKDAY(DATE($R$2,$S$2,1),2))+(COLUMN(B28)-1)+(ROW(K5)-1)*7)</f>
        <v>46293</v>
      </c>
      <c r="C36" s="50">
        <f t="shared" si="4"/>
        <v>46294</v>
      </c>
      <c r="D36" s="50">
        <f t="shared" si="4"/>
        <v>46295</v>
      </c>
      <c r="E36" s="50">
        <f t="shared" si="4"/>
        <v>46296</v>
      </c>
      <c r="F36" s="50">
        <f t="shared" si="4"/>
        <v>46297</v>
      </c>
      <c r="G36" s="51">
        <f t="shared" si="4"/>
        <v>46298</v>
      </c>
      <c r="H36" s="52">
        <f t="shared" si="4"/>
        <v>46299</v>
      </c>
    </row>
    <row r="37" spans="1:8">
      <c r="A37" s="63"/>
      <c r="B37" s="79"/>
      <c r="C37" s="81"/>
      <c r="D37" s="81"/>
      <c r="E37" s="81"/>
      <c r="F37" s="81"/>
      <c r="G37" s="83"/>
      <c r="H37" s="85"/>
    </row>
    <row r="38" spans="1:8">
      <c r="A38" s="63"/>
      <c r="B38" s="79"/>
      <c r="C38" s="81"/>
      <c r="D38" s="81"/>
      <c r="E38" s="81"/>
      <c r="F38" s="81"/>
      <c r="G38" s="83"/>
      <c r="H38" s="85"/>
    </row>
    <row r="39" spans="1:8">
      <c r="A39" s="63"/>
      <c r="B39" s="79"/>
      <c r="C39" s="81"/>
      <c r="D39" s="81"/>
      <c r="E39" s="81"/>
      <c r="F39" s="81"/>
      <c r="G39" s="83"/>
      <c r="H39" s="85"/>
    </row>
    <row r="40" spans="1:8">
      <c r="A40" s="63"/>
      <c r="B40" s="79"/>
      <c r="C40" s="81"/>
      <c r="D40" s="81"/>
      <c r="E40" s="81"/>
      <c r="F40" s="81"/>
      <c r="G40" s="83"/>
      <c r="H40" s="85"/>
    </row>
    <row r="41" spans="1:8">
      <c r="A41" s="63"/>
      <c r="B41" s="79"/>
      <c r="C41" s="81"/>
      <c r="D41" s="81"/>
      <c r="E41" s="81"/>
      <c r="F41" s="81"/>
      <c r="G41" s="83"/>
      <c r="H41" s="85"/>
    </row>
    <row r="42" spans="1:8">
      <c r="A42" s="63"/>
      <c r="B42" s="79"/>
      <c r="C42" s="81"/>
      <c r="D42" s="81"/>
      <c r="E42" s="81"/>
      <c r="F42" s="81"/>
      <c r="G42" s="83"/>
      <c r="H42" s="85"/>
    </row>
    <row r="43" spans="1:8">
      <c r="A43" s="63"/>
      <c r="B43" s="90"/>
      <c r="C43" s="91"/>
      <c r="D43" s="91"/>
      <c r="E43" s="91"/>
      <c r="F43" s="91"/>
      <c r="G43" s="87"/>
      <c r="H43" s="88"/>
    </row>
    <row r="44" spans="1:8" ht="18.75" hidden="1" customHeight="1">
      <c r="A44" s="89">
        <f>WEEKNUM(B44,21)</f>
        <v>41</v>
      </c>
      <c r="B44" s="49">
        <f t="shared" ref="B44:H44" si="5">DATE($R$2,$S$2,(1-WEEKDAY(DATE($R$2,$S$2,1),2))+(COLUMN(B36)-1)+(ROW(K6)-1)*7)</f>
        <v>46300</v>
      </c>
      <c r="C44" s="49">
        <f t="shared" si="5"/>
        <v>46301</v>
      </c>
      <c r="D44" s="49">
        <f t="shared" si="5"/>
        <v>46302</v>
      </c>
      <c r="E44" s="49">
        <f t="shared" si="5"/>
        <v>46303</v>
      </c>
      <c r="F44" s="49">
        <f t="shared" si="5"/>
        <v>46304</v>
      </c>
      <c r="G44" s="49">
        <f t="shared" si="5"/>
        <v>46305</v>
      </c>
      <c r="H44" s="49">
        <f t="shared" si="5"/>
        <v>46306</v>
      </c>
    </row>
    <row r="45" spans="1:8" hidden="1">
      <c r="A45" s="63"/>
      <c r="B45" s="79"/>
      <c r="C45" s="81"/>
      <c r="D45" s="81"/>
      <c r="E45" s="81"/>
      <c r="F45" s="81"/>
      <c r="G45" s="83"/>
      <c r="H45" s="85"/>
    </row>
    <row r="46" spans="1:8" hidden="1">
      <c r="A46" s="63"/>
      <c r="B46" s="79"/>
      <c r="C46" s="81"/>
      <c r="D46" s="81"/>
      <c r="E46" s="81"/>
      <c r="F46" s="81"/>
      <c r="G46" s="83"/>
      <c r="H46" s="85"/>
    </row>
    <row r="47" spans="1:8" hidden="1">
      <c r="A47" s="63"/>
      <c r="B47" s="79"/>
      <c r="C47" s="81"/>
      <c r="D47" s="81"/>
      <c r="E47" s="81"/>
      <c r="F47" s="81"/>
      <c r="G47" s="83"/>
      <c r="H47" s="85"/>
    </row>
    <row r="48" spans="1:8" hidden="1">
      <c r="A48" s="63"/>
      <c r="B48" s="79"/>
      <c r="C48" s="81"/>
      <c r="D48" s="81"/>
      <c r="E48" s="81"/>
      <c r="F48" s="81"/>
      <c r="G48" s="83"/>
      <c r="H48" s="85"/>
    </row>
    <row r="49" spans="1:8" hidden="1">
      <c r="A49" s="63"/>
      <c r="B49" s="79"/>
      <c r="C49" s="81"/>
      <c r="D49" s="81"/>
      <c r="E49" s="81"/>
      <c r="F49" s="81"/>
      <c r="G49" s="83"/>
      <c r="H49" s="85"/>
    </row>
    <row r="50" spans="1:8" hidden="1">
      <c r="A50" s="63"/>
      <c r="B50" s="79"/>
      <c r="C50" s="81"/>
      <c r="D50" s="81"/>
      <c r="E50" s="81"/>
      <c r="F50" s="81"/>
      <c r="G50" s="83"/>
      <c r="H50" s="85"/>
    </row>
    <row r="51" spans="1:8" hidden="1">
      <c r="A51" s="63"/>
      <c r="B51" s="90"/>
      <c r="C51" s="91"/>
      <c r="D51" s="91"/>
      <c r="E51" s="91"/>
      <c r="F51" s="91"/>
      <c r="G51" s="87"/>
      <c r="H51" s="88"/>
    </row>
  </sheetData>
  <sheetProtection algorithmName="SHA-512" hashValue="f73jXDx6+bhRTmtyxsXNx+T6BhBMdV4rNlfxX5FzbO+8vJ0+YFs5FZ/t9HEoPj0FIqB+qkBPqkNDfsEnk5cdKA==" saltValue="sLmRcB57nGiDKBJr5sX/CA==" spinCount="100000" sheet="1" objects="1" scenarios="1" selectLockedCells="1"/>
  <mergeCells count="51">
    <mergeCell ref="A1:C2"/>
    <mergeCell ref="D1:G2"/>
    <mergeCell ref="H1:H2"/>
    <mergeCell ref="A4:A11"/>
    <mergeCell ref="B5:B11"/>
    <mergeCell ref="C5:C11"/>
    <mergeCell ref="D5:D11"/>
    <mergeCell ref="E5:E11"/>
    <mergeCell ref="F5:F11"/>
    <mergeCell ref="G5:G11"/>
    <mergeCell ref="H5:H11"/>
    <mergeCell ref="A12:A19"/>
    <mergeCell ref="B13:B19"/>
    <mergeCell ref="C13:C19"/>
    <mergeCell ref="D13:D19"/>
    <mergeCell ref="E13:E19"/>
    <mergeCell ref="F13:F19"/>
    <mergeCell ref="G13:G19"/>
    <mergeCell ref="H13:H19"/>
    <mergeCell ref="G21:G27"/>
    <mergeCell ref="H21:H27"/>
    <mergeCell ref="F29:F35"/>
    <mergeCell ref="G29:G35"/>
    <mergeCell ref="H29:H35"/>
    <mergeCell ref="A20:A27"/>
    <mergeCell ref="B21:B27"/>
    <mergeCell ref="C21:C27"/>
    <mergeCell ref="D21:D27"/>
    <mergeCell ref="E21:E27"/>
    <mergeCell ref="F21:F27"/>
    <mergeCell ref="A28:A35"/>
    <mergeCell ref="B29:B35"/>
    <mergeCell ref="C29:C35"/>
    <mergeCell ref="D29:D35"/>
    <mergeCell ref="E29:E35"/>
    <mergeCell ref="G37:G43"/>
    <mergeCell ref="H37:H43"/>
    <mergeCell ref="A36:A43"/>
    <mergeCell ref="B37:B43"/>
    <mergeCell ref="C37:C43"/>
    <mergeCell ref="D37:D43"/>
    <mergeCell ref="E37:E43"/>
    <mergeCell ref="F37:F43"/>
    <mergeCell ref="A44:A51"/>
    <mergeCell ref="H45:H51"/>
    <mergeCell ref="B45:B51"/>
    <mergeCell ref="C45:C51"/>
    <mergeCell ref="D45:D51"/>
    <mergeCell ref="E45:E51"/>
    <mergeCell ref="F45:F51"/>
    <mergeCell ref="G45:G51"/>
  </mergeCells>
  <conditionalFormatting sqref="B4:H5 B12:H13 B20:H21 B28:H30 B36:H37">
    <cfRule type="expression" dxfId="31" priority="7">
      <formula>MONTH(B4)=$S$2</formula>
    </cfRule>
    <cfRule type="expression" dxfId="30" priority="8">
      <formula>MONTH(B4)&lt;&gt;$S$2</formula>
    </cfRule>
  </conditionalFormatting>
  <conditionalFormatting sqref="B44:H45">
    <cfRule type="expression" dxfId="27" priority="3">
      <formula>MONTH(B44)=$S$2</formula>
    </cfRule>
    <cfRule type="expression" dxfId="26" priority="4">
      <formula>MONTH(B44)&lt;&gt;$S$2</formula>
    </cfRule>
  </conditionalFormatting>
  <pageMargins left="0.4" right="0.17" top="0.5" bottom="0.17" header="0.17" footer="0.18"/>
  <pageSetup paperSize="9" fitToWidth="0" fitToHeight="0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7647B5AE-7488-4CC2-92B3-CA3DFB4610B5}">
            <xm:f>MATCH(B4,Feiertage!$B:$B,0)&gt;0</xm:f>
            <x14:dxf>
              <font>
                <b/>
                <i val="0"/>
                <color rgb="FFC00000"/>
              </font>
              <fill>
                <patternFill>
                  <bgColor rgb="FFFFE5E5"/>
                </patternFill>
              </fill>
            </x14:dxf>
          </x14:cfRule>
          <xm:sqref>B4:H51</xm:sqref>
        </x14:conditionalFormatting>
        <x14:conditionalFormatting xmlns:xm="http://schemas.microsoft.com/office/excel/2006/main">
          <x14:cfRule type="expression" priority="12" id="{0D68FBE7-B6E8-4622-89A1-E30357F08CEE}">
            <xm:f>MATCH(#REF!,Feiertage!$B:$B,0)&gt;0</xm:f>
            <x14:dxf>
              <font>
                <b/>
                <i val="0"/>
                <color rgb="FFC00000"/>
              </font>
              <fill>
                <patternFill>
                  <bgColor rgb="FFFFE5E5"/>
                </patternFill>
              </fill>
            </x14:dxf>
          </x14:cfRule>
          <xm:sqref>B10:H10 B18:H18 B26:H26 B34:H34 B43:H43 B51:H51</xm:sqref>
        </x14:conditionalFormatting>
        <x14:conditionalFormatting xmlns:xm="http://schemas.microsoft.com/office/excel/2006/main">
          <x14:cfRule type="expression" priority="5" id="{135F368E-4A0B-4F98-9EA7-9DC1134BA9D1}">
            <xm:f>MATCH(B4,Feiertage!$B:$B,0)&gt;0</xm:f>
            <x14:dxf>
              <font>
                <b/>
                <i val="0"/>
                <color rgb="FFC00000"/>
              </font>
              <fill>
                <patternFill>
                  <bgColor rgb="FFFFE5E5"/>
                </patternFill>
              </fill>
            </x14:dxf>
          </x14:cfRule>
          <xm:sqref>B45:H50 B5:H9 B11:H11 B13:H17 B19:H19 B21:H25 B27:H27 B29:H33 B35:H35 B37:H42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13</vt:i4>
      </vt:variant>
    </vt:vector>
  </HeadingPairs>
  <TitlesOfParts>
    <vt:vector size="26" baseType="lpstr">
      <vt:lpstr>JAN</vt:lpstr>
      <vt:lpstr>FEB</vt:lpstr>
      <vt:lpstr>MRZ</vt:lpstr>
      <vt:lpstr>APR</vt:lpstr>
      <vt:lpstr>MAI</vt:lpstr>
      <vt:lpstr>JUN</vt:lpstr>
      <vt:lpstr>JUL</vt:lpstr>
      <vt:lpstr>AUG</vt:lpstr>
      <vt:lpstr>SEP</vt:lpstr>
      <vt:lpstr>OKT</vt:lpstr>
      <vt:lpstr>NOV</vt:lpstr>
      <vt:lpstr>DEZ</vt:lpstr>
      <vt:lpstr>Feiertage</vt:lpstr>
      <vt:lpstr>APR!Druckbereich</vt:lpstr>
      <vt:lpstr>AUG!Druckbereich</vt:lpstr>
      <vt:lpstr>DEZ!Druckbereich</vt:lpstr>
      <vt:lpstr>FEB!Druckbereich</vt:lpstr>
      <vt:lpstr>Feiertage!Druckbereich</vt:lpstr>
      <vt:lpstr>JAN!Druckbereich</vt:lpstr>
      <vt:lpstr>JUL!Druckbereich</vt:lpstr>
      <vt:lpstr>JUN!Druckbereich</vt:lpstr>
      <vt:lpstr>MAI!Druckbereich</vt:lpstr>
      <vt:lpstr>MRZ!Druckbereich</vt:lpstr>
      <vt:lpstr>NOV!Druckbereich</vt:lpstr>
      <vt:lpstr>OKT!Druckbereich</vt:lpstr>
      <vt:lpstr>SEP!Druckbereich</vt:lpstr>
    </vt:vector>
  </TitlesOfParts>
  <Company>Kiesel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Memic Sejla</dc:creator>
  <cp:lastModifiedBy>Sejla Memic</cp:lastModifiedBy>
  <cp:lastPrinted>2025-11-22T10:28:48Z</cp:lastPrinted>
  <dcterms:created xsi:type="dcterms:W3CDTF">2023-10-02T08:20:44Z</dcterms:created>
  <dcterms:modified xsi:type="dcterms:W3CDTF">2025-11-22T10:29:36Z</dcterms:modified>
</cp:coreProperties>
</file>