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ejla\Dropbox\OFFICE-LERNEN\Urlaubsplaner\Premium\2025-2027\"/>
    </mc:Choice>
  </mc:AlternateContent>
  <xr:revisionPtr revIDLastSave="0" documentId="13_ncr:1_{D8F66973-2697-4E10-9FB9-AE7B25EAD4FF}" xr6:coauthVersionLast="47" xr6:coauthVersionMax="47" xr10:uidLastSave="{00000000-0000-0000-0000-000000000000}"/>
  <bookViews>
    <workbookView xWindow="30612" yWindow="0" windowWidth="30936" windowHeight="16776" xr2:uid="{DA82E545-0FB9-4FDD-85D5-4E90FD6E5C89}"/>
  </bookViews>
  <sheets>
    <sheet name="Urlaubsübersicht" sheetId="1" r:id="rId1"/>
    <sheet name="Feiertage" sheetId="3" r:id="rId2"/>
  </sheets>
  <externalReferences>
    <externalReference r:id="rId3"/>
    <externalReference r:id="rId4"/>
    <externalReference r:id="rId5"/>
  </externalReferences>
  <definedNames>
    <definedName name="_xlnm._FilterDatabase" localSheetId="1" hidden="1">Feiertage!$I$3:$I$44</definedName>
    <definedName name="Abteilung">[1]!TMitarbeiter[ABTEILUNG]</definedName>
    <definedName name="Abwesenheit">'[2]Abwesenheitsgründe &amp; Schichten'!$F$2:$F$19</definedName>
    <definedName name="Abwesenheiten">[2]!Tabelle6[#All]</definedName>
    <definedName name="April">[3]Info!#REF!</definedName>
    <definedName name="August">[3]Info!#REF!</definedName>
    <definedName name="Dezember">[3]Info!#REF!</definedName>
    <definedName name="_xlnm.Print_Area" localSheetId="1">Tabelle1[[#All],[Datum]:[Land]]</definedName>
    <definedName name="_xlnm.Print_Area" localSheetId="0">Urlaubsübersicht!$B$1:$U$72</definedName>
    <definedName name="Februar">[3]Info!#REF!</definedName>
    <definedName name="Funktion">[1]!TMitarbeiter[FUNKTION]</definedName>
    <definedName name="Jahr">[3]Info!#REF!</definedName>
    <definedName name="Januar">[3]Info!#REF!</definedName>
    <definedName name="Juli">[3]Info!#REF!</definedName>
    <definedName name="Juni">[3]Info!#REF!</definedName>
    <definedName name="Mai">[3]Info!#REF!</definedName>
    <definedName name="März">[3]Info!#REF!</definedName>
    <definedName name="Mitarbeiter">[1]!TMitarbeiter[NAME]</definedName>
    <definedName name="Mitarbeiternamen">#REF!</definedName>
    <definedName name="November">[3]Info!#REF!</definedName>
    <definedName name="Oktober">[3]Info!#REF!</definedName>
    <definedName name="PERSONALNUMMER">[1]!TMitarbeiter[PERSONALNUMMER]</definedName>
    <definedName name="September">[3]Info!#REF!</definedName>
    <definedName name="Startdatum">[2]!Tabelle2[[#All],[Startdatum]]</definedName>
    <definedName name="UrlaubHalb">'[2]Abwesenheitsgründe &amp; Schichten'!$F$9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 i="3" l="1"/>
  <c r="A37" i="3" s="1"/>
  <c r="B37" i="1"/>
  <c r="Q38" i="1"/>
  <c r="N38" i="1"/>
  <c r="K38" i="1"/>
  <c r="H38" i="1"/>
  <c r="E38" i="1"/>
  <c r="B38" i="1"/>
  <c r="Q3" i="1"/>
  <c r="N3" i="1"/>
  <c r="K3" i="1"/>
  <c r="H3" i="1"/>
  <c r="E3" i="1"/>
  <c r="B3" i="1"/>
  <c r="C51" i="3"/>
  <c r="B51" i="3"/>
  <c r="C50" i="3"/>
  <c r="B50" i="3"/>
  <c r="C49" i="3"/>
  <c r="B49" i="3"/>
  <c r="C48" i="3"/>
  <c r="B48" i="3"/>
  <c r="C47" i="3"/>
  <c r="B47" i="3"/>
  <c r="C46" i="3"/>
  <c r="B46" i="3"/>
  <c r="C45" i="3"/>
  <c r="B45" i="3"/>
  <c r="C44" i="3"/>
  <c r="B44" i="3"/>
  <c r="I44" i="3" s="1"/>
  <c r="A44" i="3"/>
  <c r="A43" i="3"/>
  <c r="C43" i="3" s="1"/>
  <c r="A42" i="3"/>
  <c r="B42" i="3" s="1"/>
  <c r="I42" i="3" s="1"/>
  <c r="C41" i="3"/>
  <c r="B41" i="3"/>
  <c r="I41" i="3" s="1"/>
  <c r="C40" i="3"/>
  <c r="B40" i="3"/>
  <c r="I40" i="3" s="1"/>
  <c r="A40" i="3"/>
  <c r="C39" i="3"/>
  <c r="B39" i="3"/>
  <c r="I39" i="3" s="1"/>
  <c r="C38" i="3"/>
  <c r="B38" i="3"/>
  <c r="I38" i="3" s="1"/>
  <c r="A38" i="3"/>
  <c r="C37" i="3"/>
  <c r="B37" i="3"/>
  <c r="I37" i="3" s="1"/>
  <c r="C36" i="3"/>
  <c r="B36" i="3"/>
  <c r="I36" i="3" s="1"/>
  <c r="C35" i="3"/>
  <c r="B35" i="3"/>
  <c r="I35" i="3" s="1"/>
  <c r="A35" i="3"/>
  <c r="C34" i="3"/>
  <c r="B34" i="3"/>
  <c r="I34" i="3" s="1"/>
  <c r="C33" i="3"/>
  <c r="B33" i="3"/>
  <c r="I33" i="3" s="1"/>
  <c r="A33" i="3"/>
  <c r="C32" i="3"/>
  <c r="B32" i="3"/>
  <c r="I32" i="3" s="1"/>
  <c r="C31" i="3"/>
  <c r="B31" i="3"/>
  <c r="I31" i="3" s="1"/>
  <c r="A31" i="3"/>
  <c r="A30" i="3"/>
  <c r="B30" i="3" s="1"/>
  <c r="I30" i="3" s="1"/>
  <c r="I29" i="3"/>
  <c r="C29" i="3"/>
  <c r="B29" i="3"/>
  <c r="C28" i="3"/>
  <c r="B28" i="3"/>
  <c r="I28" i="3" s="1"/>
  <c r="A28" i="3"/>
  <c r="I27" i="3"/>
  <c r="C27" i="3"/>
  <c r="B27" i="3"/>
  <c r="C26" i="3"/>
  <c r="B26" i="3"/>
  <c r="I26" i="3" s="1"/>
  <c r="A26" i="3"/>
  <c r="C25" i="3"/>
  <c r="B25" i="3"/>
  <c r="I25" i="3" s="1"/>
  <c r="A25" i="3"/>
  <c r="C24" i="3"/>
  <c r="B24" i="3"/>
  <c r="I24" i="3" s="1"/>
  <c r="C23" i="3"/>
  <c r="B23" i="3"/>
  <c r="I23" i="3" s="1"/>
  <c r="A23" i="3"/>
  <c r="A22" i="3"/>
  <c r="C22" i="3" s="1"/>
  <c r="C21" i="3"/>
  <c r="B21" i="3"/>
  <c r="I21" i="3" s="1"/>
  <c r="C20" i="3"/>
  <c r="B20" i="3"/>
  <c r="I20" i="3" s="1"/>
  <c r="A20" i="3"/>
  <c r="C19" i="3"/>
  <c r="B19" i="3"/>
  <c r="I19" i="3" s="1"/>
  <c r="C18" i="3"/>
  <c r="B18" i="3"/>
  <c r="I18" i="3" s="1"/>
  <c r="C14" i="3"/>
  <c r="B14" i="3"/>
  <c r="I14" i="3" s="1"/>
  <c r="A14" i="3"/>
  <c r="C12" i="3"/>
  <c r="B12" i="3"/>
  <c r="I12" i="3" s="1"/>
  <c r="C11" i="3"/>
  <c r="B11" i="3"/>
  <c r="I11" i="3" s="1"/>
  <c r="I9" i="3"/>
  <c r="C9" i="3"/>
  <c r="B9" i="3"/>
  <c r="C8" i="3"/>
  <c r="B8" i="3"/>
  <c r="I8" i="3" s="1"/>
  <c r="C6" i="3"/>
  <c r="B6" i="3"/>
  <c r="I6" i="3" s="1"/>
  <c r="C5" i="3"/>
  <c r="B5" i="3"/>
  <c r="I5" i="3" s="1"/>
  <c r="A5" i="3"/>
  <c r="A4" i="3"/>
  <c r="C4" i="3" s="1"/>
  <c r="C3" i="3"/>
  <c r="B3" i="3"/>
  <c r="I3" i="3" s="1"/>
  <c r="A3" i="3"/>
  <c r="A12" i="3" l="1"/>
  <c r="O1" i="3"/>
  <c r="A10" i="3" s="1"/>
  <c r="C10" i="3" s="1"/>
  <c r="A24" i="3"/>
  <c r="A29" i="3"/>
  <c r="A34" i="3"/>
  <c r="P1" i="3"/>
  <c r="A19" i="3"/>
  <c r="A2" i="3"/>
  <c r="C2" i="3" s="1"/>
  <c r="A9" i="3"/>
  <c r="A39" i="3"/>
  <c r="A36" i="3"/>
  <c r="A21" i="3"/>
  <c r="A32" i="3"/>
  <c r="A41" i="3"/>
  <c r="A27" i="3"/>
  <c r="A6" i="3"/>
  <c r="A13" i="3"/>
  <c r="C13" i="3" s="1"/>
  <c r="C30" i="3"/>
  <c r="C42" i="3"/>
  <c r="B4" i="3"/>
  <c r="I4" i="3" s="1"/>
  <c r="B22" i="3"/>
  <c r="I22" i="3" s="1"/>
  <c r="B43" i="3"/>
  <c r="I43" i="3" s="1"/>
  <c r="B2" i="3"/>
  <c r="A16" i="3" l="1"/>
  <c r="C16" i="3" s="1"/>
  <c r="A17" i="3"/>
  <c r="A7" i="3"/>
  <c r="A11" i="3"/>
  <c r="A8" i="3"/>
  <c r="B13" i="3"/>
  <c r="I13" i="3" s="1"/>
  <c r="A18" i="3"/>
  <c r="A15" i="3"/>
  <c r="B10" i="3"/>
  <c r="I10" i="3" s="1"/>
  <c r="B16" i="3"/>
  <c r="I16" i="3" s="1"/>
  <c r="B15" i="3"/>
  <c r="I15" i="3" s="1"/>
  <c r="C15" i="3"/>
  <c r="C7" i="3" l="1"/>
  <c r="B7" i="3"/>
  <c r="I7" i="3" s="1"/>
  <c r="B17" i="3"/>
  <c r="I17" i="3" s="1"/>
  <c r="C17" i="3"/>
  <c r="Q40" i="1"/>
  <c r="R40" i="1" s="1"/>
  <c r="N40" i="1"/>
  <c r="O40" i="1" s="1"/>
  <c r="K40" i="1"/>
  <c r="L40" i="1" s="1"/>
  <c r="H40" i="1"/>
  <c r="I40" i="1" s="1"/>
  <c r="E40" i="1"/>
  <c r="F40" i="1" s="1"/>
  <c r="B40" i="1"/>
  <c r="B41" i="1" s="1"/>
  <c r="Q5" i="1"/>
  <c r="R5" i="1" s="1"/>
  <c r="N5" i="1"/>
  <c r="O5" i="1" s="1"/>
  <c r="K5" i="1"/>
  <c r="L5" i="1" s="1"/>
  <c r="H5" i="1"/>
  <c r="H6" i="1" s="1"/>
  <c r="I6" i="1" s="1"/>
  <c r="E5" i="1"/>
  <c r="B5" i="1"/>
  <c r="C5" i="1" s="1"/>
  <c r="E6" i="1" l="1"/>
  <c r="F5" i="1"/>
  <c r="E41" i="1"/>
  <c r="E42" i="1" s="1"/>
  <c r="E43" i="1" s="1"/>
  <c r="E44" i="1" s="1"/>
  <c r="E45" i="1" s="1"/>
  <c r="E46" i="1" s="1"/>
  <c r="E47" i="1" s="1"/>
  <c r="E48" i="1" s="1"/>
  <c r="E49" i="1" s="1"/>
  <c r="E50" i="1" s="1"/>
  <c r="E51" i="1" s="1"/>
  <c r="E52" i="1" s="1"/>
  <c r="E53" i="1" s="1"/>
  <c r="E54" i="1" s="1"/>
  <c r="E55" i="1" s="1"/>
  <c r="E56" i="1" s="1"/>
  <c r="E57" i="1" s="1"/>
  <c r="E58" i="1" s="1"/>
  <c r="E59" i="1" s="1"/>
  <c r="E60" i="1" s="1"/>
  <c r="E61" i="1" s="1"/>
  <c r="E62" i="1" s="1"/>
  <c r="E63" i="1" s="1"/>
  <c r="E64" i="1" s="1"/>
  <c r="E65" i="1" s="1"/>
  <c r="E66" i="1" s="1"/>
  <c r="E67" i="1" s="1"/>
  <c r="E68" i="1" s="1"/>
  <c r="E69" i="1" s="1"/>
  <c r="E70" i="1" s="1"/>
  <c r="K41" i="1"/>
  <c r="L41" i="1" s="1"/>
  <c r="C41" i="1"/>
  <c r="B42" i="1"/>
  <c r="H41" i="1"/>
  <c r="C40" i="1"/>
  <c r="N41" i="1"/>
  <c r="B6" i="1"/>
  <c r="B7" i="1" s="1"/>
  <c r="B8" i="1" s="1"/>
  <c r="Q41" i="1"/>
  <c r="R41" i="1" s="1"/>
  <c r="Q6" i="1"/>
  <c r="I5" i="1"/>
  <c r="N6" i="1"/>
  <c r="K6" i="1"/>
  <c r="H7" i="1"/>
  <c r="E7" i="1" l="1"/>
  <c r="F6" i="1"/>
  <c r="K42" i="1"/>
  <c r="C6" i="1"/>
  <c r="C7" i="1"/>
  <c r="O41" i="1"/>
  <c r="N42" i="1"/>
  <c r="I41" i="1"/>
  <c r="H42" i="1"/>
  <c r="B43" i="1"/>
  <c r="C42" i="1"/>
  <c r="Q42" i="1"/>
  <c r="Q43" i="1" s="1"/>
  <c r="K7" i="1"/>
  <c r="L6" i="1"/>
  <c r="O6" i="1"/>
  <c r="N7" i="1"/>
  <c r="R6" i="1"/>
  <c r="Q7" i="1"/>
  <c r="H8" i="1"/>
  <c r="I7" i="1"/>
  <c r="B9" i="1"/>
  <c r="C8" i="1"/>
  <c r="E8" i="1" l="1"/>
  <c r="F7" i="1"/>
  <c r="K43" i="1"/>
  <c r="L42" i="1"/>
  <c r="B44" i="1"/>
  <c r="C43" i="1"/>
  <c r="H43" i="1"/>
  <c r="I42" i="1"/>
  <c r="R42" i="1"/>
  <c r="N43" i="1"/>
  <c r="O42" i="1"/>
  <c r="Q44" i="1"/>
  <c r="R43" i="1"/>
  <c r="Q8" i="1"/>
  <c r="R7" i="1"/>
  <c r="N8" i="1"/>
  <c r="O7" i="1"/>
  <c r="K8" i="1"/>
  <c r="L7" i="1"/>
  <c r="H9" i="1"/>
  <c r="I8" i="1"/>
  <c r="B10" i="1"/>
  <c r="C9" i="1"/>
  <c r="E9" i="1" l="1"/>
  <c r="F8" i="1"/>
  <c r="K44" i="1"/>
  <c r="L43" i="1"/>
  <c r="H44" i="1"/>
  <c r="I43" i="1"/>
  <c r="N44" i="1"/>
  <c r="O43" i="1"/>
  <c r="B45" i="1"/>
  <c r="C44" i="1"/>
  <c r="Q45" i="1"/>
  <c r="R44" i="1"/>
  <c r="K9" i="1"/>
  <c r="L8" i="1"/>
  <c r="N9" i="1"/>
  <c r="O8" i="1"/>
  <c r="Q9" i="1"/>
  <c r="R8" i="1"/>
  <c r="H10" i="1"/>
  <c r="I9" i="1"/>
  <c r="B11" i="1"/>
  <c r="C10" i="1"/>
  <c r="E10" i="1" l="1"/>
  <c r="F9" i="1"/>
  <c r="K45" i="1"/>
  <c r="L44" i="1"/>
  <c r="H45" i="1"/>
  <c r="I44" i="1"/>
  <c r="N45" i="1"/>
  <c r="O44" i="1"/>
  <c r="B46" i="1"/>
  <c r="C45" i="1"/>
  <c r="Q46" i="1"/>
  <c r="R45" i="1"/>
  <c r="K10" i="1"/>
  <c r="L9" i="1"/>
  <c r="Q10" i="1"/>
  <c r="R9" i="1"/>
  <c r="N10" i="1"/>
  <c r="O9" i="1"/>
  <c r="H11" i="1"/>
  <c r="I10" i="1"/>
  <c r="B12" i="1"/>
  <c r="C11" i="1"/>
  <c r="E11" i="1" l="1"/>
  <c r="F10" i="1"/>
  <c r="K46" i="1"/>
  <c r="L45" i="1"/>
  <c r="N46" i="1"/>
  <c r="O45" i="1"/>
  <c r="B47" i="1"/>
  <c r="C46" i="1"/>
  <c r="H46" i="1"/>
  <c r="I45" i="1"/>
  <c r="Q47" i="1"/>
  <c r="R46" i="1"/>
  <c r="K11" i="1"/>
  <c r="L10" i="1"/>
  <c r="Q11" i="1"/>
  <c r="R10" i="1"/>
  <c r="N11" i="1"/>
  <c r="O10" i="1"/>
  <c r="H12" i="1"/>
  <c r="I11" i="1"/>
  <c r="B13" i="1"/>
  <c r="C12" i="1"/>
  <c r="E12" i="1" l="1"/>
  <c r="F11" i="1"/>
  <c r="K47" i="1"/>
  <c r="L46" i="1"/>
  <c r="H47" i="1"/>
  <c r="I46" i="1"/>
  <c r="N47" i="1"/>
  <c r="O46" i="1"/>
  <c r="B48" i="1"/>
  <c r="C47" i="1"/>
  <c r="Q48" i="1"/>
  <c r="R47" i="1"/>
  <c r="K12" i="1"/>
  <c r="L11" i="1"/>
  <c r="N12" i="1"/>
  <c r="O11" i="1"/>
  <c r="Q12" i="1"/>
  <c r="R11" i="1"/>
  <c r="H13" i="1"/>
  <c r="I12" i="1"/>
  <c r="B14" i="1"/>
  <c r="C13" i="1"/>
  <c r="E13" i="1" l="1"/>
  <c r="F12" i="1"/>
  <c r="K48" i="1"/>
  <c r="L47" i="1"/>
  <c r="H48" i="1"/>
  <c r="I47" i="1"/>
  <c r="B49" i="1"/>
  <c r="C48" i="1"/>
  <c r="N48" i="1"/>
  <c r="O47" i="1"/>
  <c r="Q49" i="1"/>
  <c r="R48" i="1"/>
  <c r="K13" i="1"/>
  <c r="L12" i="1"/>
  <c r="Q13" i="1"/>
  <c r="R12" i="1"/>
  <c r="N13" i="1"/>
  <c r="O12" i="1"/>
  <c r="H14" i="1"/>
  <c r="I13" i="1"/>
  <c r="B15" i="1"/>
  <c r="C14" i="1"/>
  <c r="E14" i="1" l="1"/>
  <c r="F13" i="1"/>
  <c r="K49" i="1"/>
  <c r="L48" i="1"/>
  <c r="H49" i="1"/>
  <c r="I48" i="1"/>
  <c r="N49" i="1"/>
  <c r="O48" i="1"/>
  <c r="B50" i="1"/>
  <c r="C49" i="1"/>
  <c r="Q50" i="1"/>
  <c r="R49" i="1"/>
  <c r="N14" i="1"/>
  <c r="O13" i="1"/>
  <c r="Q14" i="1"/>
  <c r="R13" i="1"/>
  <c r="K14" i="1"/>
  <c r="L13" i="1"/>
  <c r="H15" i="1"/>
  <c r="I14" i="1"/>
  <c r="B16" i="1"/>
  <c r="C15" i="1"/>
  <c r="E15" i="1" l="1"/>
  <c r="F14" i="1"/>
  <c r="K50" i="1"/>
  <c r="L49" i="1"/>
  <c r="H50" i="1"/>
  <c r="I49" i="1"/>
  <c r="B51" i="1"/>
  <c r="C50" i="1"/>
  <c r="N50" i="1"/>
  <c r="O49" i="1"/>
  <c r="Q51" i="1"/>
  <c r="R50" i="1"/>
  <c r="K15" i="1"/>
  <c r="L14" i="1"/>
  <c r="Q15" i="1"/>
  <c r="R14" i="1"/>
  <c r="N15" i="1"/>
  <c r="O14" i="1"/>
  <c r="H16" i="1"/>
  <c r="I15" i="1"/>
  <c r="B17" i="1"/>
  <c r="C16" i="1"/>
  <c r="E16" i="1" l="1"/>
  <c r="F15" i="1"/>
  <c r="K51" i="1"/>
  <c r="L50" i="1"/>
  <c r="H51" i="1"/>
  <c r="I50" i="1"/>
  <c r="N51" i="1"/>
  <c r="O50" i="1"/>
  <c r="B52" i="1"/>
  <c r="C51" i="1"/>
  <c r="Q52" i="1"/>
  <c r="R51" i="1"/>
  <c r="N16" i="1"/>
  <c r="O15" i="1"/>
  <c r="Q16" i="1"/>
  <c r="R15" i="1"/>
  <c r="K16" i="1"/>
  <c r="L15" i="1"/>
  <c r="H17" i="1"/>
  <c r="I16" i="1"/>
  <c r="B18" i="1"/>
  <c r="C17" i="1"/>
  <c r="E17" i="1" l="1"/>
  <c r="F16" i="1"/>
  <c r="K52" i="1"/>
  <c r="L51" i="1"/>
  <c r="H52" i="1"/>
  <c r="I51" i="1"/>
  <c r="N52" i="1"/>
  <c r="O51" i="1"/>
  <c r="B53" i="1"/>
  <c r="C52" i="1"/>
  <c r="Q53" i="1"/>
  <c r="R52" i="1"/>
  <c r="K17" i="1"/>
  <c r="L16" i="1"/>
  <c r="Q17" i="1"/>
  <c r="R16" i="1"/>
  <c r="N17" i="1"/>
  <c r="O16" i="1"/>
  <c r="H18" i="1"/>
  <c r="I17" i="1"/>
  <c r="B19" i="1"/>
  <c r="C18" i="1"/>
  <c r="E18" i="1" l="1"/>
  <c r="F17" i="1"/>
  <c r="K53" i="1"/>
  <c r="L52" i="1"/>
  <c r="H53" i="1"/>
  <c r="I52" i="1"/>
  <c r="B54" i="1"/>
  <c r="C53" i="1"/>
  <c r="N53" i="1"/>
  <c r="O52" i="1"/>
  <c r="Q54" i="1"/>
  <c r="R53" i="1"/>
  <c r="K18" i="1"/>
  <c r="L17" i="1"/>
  <c r="Q18" i="1"/>
  <c r="R17" i="1"/>
  <c r="N18" i="1"/>
  <c r="O17" i="1"/>
  <c r="H19" i="1"/>
  <c r="I18" i="1"/>
  <c r="B20" i="1"/>
  <c r="C19" i="1"/>
  <c r="E19" i="1" l="1"/>
  <c r="F18" i="1"/>
  <c r="K54" i="1"/>
  <c r="L53" i="1"/>
  <c r="H54" i="1"/>
  <c r="I53" i="1"/>
  <c r="N54" i="1"/>
  <c r="O53" i="1"/>
  <c r="B55" i="1"/>
  <c r="C54" i="1"/>
  <c r="Q55" i="1"/>
  <c r="R54" i="1"/>
  <c r="N19" i="1"/>
  <c r="O18" i="1"/>
  <c r="K19" i="1"/>
  <c r="L18" i="1"/>
  <c r="Q19" i="1"/>
  <c r="R18" i="1"/>
  <c r="H20" i="1"/>
  <c r="I19" i="1"/>
  <c r="B21" i="1"/>
  <c r="C20" i="1"/>
  <c r="E20" i="1" l="1"/>
  <c r="F19" i="1"/>
  <c r="K55" i="1"/>
  <c r="L54" i="1"/>
  <c r="N55" i="1"/>
  <c r="O54" i="1"/>
  <c r="B56" i="1"/>
  <c r="C55" i="1"/>
  <c r="H55" i="1"/>
  <c r="I54" i="1"/>
  <c r="Q56" i="1"/>
  <c r="R55" i="1"/>
  <c r="Q20" i="1"/>
  <c r="R19" i="1"/>
  <c r="K20" i="1"/>
  <c r="L19" i="1"/>
  <c r="N20" i="1"/>
  <c r="O19" i="1"/>
  <c r="H21" i="1"/>
  <c r="I20" i="1"/>
  <c r="B22" i="1"/>
  <c r="C21" i="1"/>
  <c r="E21" i="1" l="1"/>
  <c r="F20" i="1"/>
  <c r="K56" i="1"/>
  <c r="L55" i="1"/>
  <c r="B57" i="1"/>
  <c r="C56" i="1"/>
  <c r="H56" i="1"/>
  <c r="I55" i="1"/>
  <c r="N56" i="1"/>
  <c r="O55" i="1"/>
  <c r="Q57" i="1"/>
  <c r="R56" i="1"/>
  <c r="K21" i="1"/>
  <c r="L20" i="1"/>
  <c r="N21" i="1"/>
  <c r="O20" i="1"/>
  <c r="Q21" i="1"/>
  <c r="R20" i="1"/>
  <c r="H22" i="1"/>
  <c r="I21" i="1"/>
  <c r="B23" i="1"/>
  <c r="C22" i="1"/>
  <c r="E22" i="1" l="1"/>
  <c r="F21" i="1"/>
  <c r="K57" i="1"/>
  <c r="L56" i="1"/>
  <c r="B58" i="1"/>
  <c r="C57" i="1"/>
  <c r="H57" i="1"/>
  <c r="I56" i="1"/>
  <c r="N57" i="1"/>
  <c r="O56" i="1"/>
  <c r="Q58" i="1"/>
  <c r="R57" i="1"/>
  <c r="N22" i="1"/>
  <c r="O21" i="1"/>
  <c r="Q22" i="1"/>
  <c r="R21" i="1"/>
  <c r="K22" i="1"/>
  <c r="L21" i="1"/>
  <c r="H23" i="1"/>
  <c r="I22" i="1"/>
  <c r="B24" i="1"/>
  <c r="C23" i="1"/>
  <c r="E23" i="1" l="1"/>
  <c r="F22" i="1"/>
  <c r="K58" i="1"/>
  <c r="L57" i="1"/>
  <c r="H58" i="1"/>
  <c r="I57" i="1"/>
  <c r="N58" i="1"/>
  <c r="O57" i="1"/>
  <c r="B59" i="1"/>
  <c r="C58" i="1"/>
  <c r="Q59" i="1"/>
  <c r="R58" i="1"/>
  <c r="Q23" i="1"/>
  <c r="R22" i="1"/>
  <c r="K23" i="1"/>
  <c r="L22" i="1"/>
  <c r="N23" i="1"/>
  <c r="O22" i="1"/>
  <c r="H24" i="1"/>
  <c r="I23" i="1"/>
  <c r="B25" i="1"/>
  <c r="C24" i="1"/>
  <c r="E24" i="1" l="1"/>
  <c r="F23" i="1"/>
  <c r="K59" i="1"/>
  <c r="L58" i="1"/>
  <c r="B60" i="1"/>
  <c r="C59" i="1"/>
  <c r="N59" i="1"/>
  <c r="O58" i="1"/>
  <c r="H59" i="1"/>
  <c r="I58" i="1"/>
  <c r="Q60" i="1"/>
  <c r="R59" i="1"/>
  <c r="K24" i="1"/>
  <c r="L23" i="1"/>
  <c r="N24" i="1"/>
  <c r="O23" i="1"/>
  <c r="Q24" i="1"/>
  <c r="R23" i="1"/>
  <c r="H25" i="1"/>
  <c r="I24" i="1"/>
  <c r="B26" i="1"/>
  <c r="C25" i="1"/>
  <c r="E25" i="1" l="1"/>
  <c r="F24" i="1"/>
  <c r="K60" i="1"/>
  <c r="K61" i="1" s="1"/>
  <c r="K62" i="1" s="1"/>
  <c r="K63" i="1" s="1"/>
  <c r="K64" i="1" s="1"/>
  <c r="K65" i="1" s="1"/>
  <c r="K66" i="1" s="1"/>
  <c r="K67" i="1" s="1"/>
  <c r="K68" i="1" s="1"/>
  <c r="K69" i="1" s="1"/>
  <c r="K70" i="1" s="1"/>
  <c r="L59" i="1"/>
  <c r="N60" i="1"/>
  <c r="O59" i="1"/>
  <c r="H60" i="1"/>
  <c r="I59" i="1"/>
  <c r="B61" i="1"/>
  <c r="C60" i="1"/>
  <c r="Q61" i="1"/>
  <c r="R60" i="1"/>
  <c r="N25" i="1"/>
  <c r="O24" i="1"/>
  <c r="Q25" i="1"/>
  <c r="R24" i="1"/>
  <c r="K25" i="1"/>
  <c r="L24" i="1"/>
  <c r="H26" i="1"/>
  <c r="I25" i="1"/>
  <c r="B27" i="1"/>
  <c r="C26" i="1"/>
  <c r="E26" i="1" l="1"/>
  <c r="F25" i="1"/>
  <c r="B62" i="1"/>
  <c r="C61" i="1"/>
  <c r="H61" i="1"/>
  <c r="I60" i="1"/>
  <c r="N61" i="1"/>
  <c r="O60" i="1"/>
  <c r="Q62" i="1"/>
  <c r="R61" i="1"/>
  <c r="K26" i="1"/>
  <c r="L25" i="1"/>
  <c r="Q26" i="1"/>
  <c r="R25" i="1"/>
  <c r="N26" i="1"/>
  <c r="O25" i="1"/>
  <c r="H27" i="1"/>
  <c r="I26" i="1"/>
  <c r="B28" i="1"/>
  <c r="C27" i="1"/>
  <c r="E27" i="1" l="1"/>
  <c r="F26" i="1"/>
  <c r="N62" i="1"/>
  <c r="O61" i="1"/>
  <c r="H62" i="1"/>
  <c r="I61" i="1"/>
  <c r="B63" i="1"/>
  <c r="C62" i="1"/>
  <c r="Q63" i="1"/>
  <c r="R62" i="1"/>
  <c r="Q27" i="1"/>
  <c r="R26" i="1"/>
  <c r="N27" i="1"/>
  <c r="O26" i="1"/>
  <c r="K27" i="1"/>
  <c r="L26" i="1"/>
  <c r="H28" i="1"/>
  <c r="I27" i="1"/>
  <c r="B29" i="1"/>
  <c r="C28" i="1"/>
  <c r="E28" i="1" l="1"/>
  <c r="F27" i="1"/>
  <c r="H63" i="1"/>
  <c r="I62" i="1"/>
  <c r="B64" i="1"/>
  <c r="C63" i="1"/>
  <c r="N63" i="1"/>
  <c r="O62" i="1"/>
  <c r="Q64" i="1"/>
  <c r="R63" i="1"/>
  <c r="K28" i="1"/>
  <c r="L27" i="1"/>
  <c r="N28" i="1"/>
  <c r="O27" i="1"/>
  <c r="Q28" i="1"/>
  <c r="R27" i="1"/>
  <c r="H29" i="1"/>
  <c r="I28" i="1"/>
  <c r="B30" i="1"/>
  <c r="C29" i="1"/>
  <c r="E29" i="1" l="1"/>
  <c r="F28" i="1"/>
  <c r="N64" i="1"/>
  <c r="O63" i="1"/>
  <c r="B65" i="1"/>
  <c r="C64" i="1"/>
  <c r="H64" i="1"/>
  <c r="I63" i="1"/>
  <c r="Q65" i="1"/>
  <c r="R64" i="1"/>
  <c r="N29" i="1"/>
  <c r="O28" i="1"/>
  <c r="Q29" i="1"/>
  <c r="R28" i="1"/>
  <c r="K29" i="1"/>
  <c r="L28" i="1"/>
  <c r="H30" i="1"/>
  <c r="I29" i="1"/>
  <c r="B31" i="1"/>
  <c r="C30" i="1"/>
  <c r="E30" i="1" l="1"/>
  <c r="F29" i="1"/>
  <c r="B66" i="1"/>
  <c r="C65" i="1"/>
  <c r="H65" i="1"/>
  <c r="I64" i="1"/>
  <c r="N65" i="1"/>
  <c r="O64" i="1"/>
  <c r="Q66" i="1"/>
  <c r="R65" i="1"/>
  <c r="Q30" i="1"/>
  <c r="R29" i="1"/>
  <c r="K30" i="1"/>
  <c r="L29" i="1"/>
  <c r="N30" i="1"/>
  <c r="O29" i="1"/>
  <c r="H31" i="1"/>
  <c r="I30" i="1"/>
  <c r="B32" i="1"/>
  <c r="C31" i="1"/>
  <c r="E31" i="1" l="1"/>
  <c r="F30" i="1"/>
  <c r="N66" i="1"/>
  <c r="O65" i="1"/>
  <c r="H66" i="1"/>
  <c r="I65" i="1"/>
  <c r="B67" i="1"/>
  <c r="C66" i="1"/>
  <c r="Q67" i="1"/>
  <c r="R66" i="1"/>
  <c r="K31" i="1"/>
  <c r="L30" i="1"/>
  <c r="N31" i="1"/>
  <c r="O30" i="1"/>
  <c r="Q31" i="1"/>
  <c r="R30" i="1"/>
  <c r="H32" i="1"/>
  <c r="I31" i="1"/>
  <c r="B33" i="1"/>
  <c r="C32" i="1"/>
  <c r="E32" i="1" l="1"/>
  <c r="F31" i="1"/>
  <c r="B68" i="1"/>
  <c r="C67" i="1"/>
  <c r="H67" i="1"/>
  <c r="I66" i="1"/>
  <c r="N67" i="1"/>
  <c r="O66" i="1"/>
  <c r="Q68" i="1"/>
  <c r="R67" i="1"/>
  <c r="N32" i="1"/>
  <c r="O31" i="1"/>
  <c r="Q32" i="1"/>
  <c r="R31" i="1"/>
  <c r="K32" i="1"/>
  <c r="L31" i="1"/>
  <c r="H33" i="1"/>
  <c r="I32" i="1"/>
  <c r="B34" i="1"/>
  <c r="C33" i="1"/>
  <c r="E33" i="1" l="1"/>
  <c r="F32" i="1"/>
  <c r="N68" i="1"/>
  <c r="O67" i="1"/>
  <c r="H68" i="1"/>
  <c r="I67" i="1"/>
  <c r="B69" i="1"/>
  <c r="C68" i="1"/>
  <c r="Q69" i="1"/>
  <c r="R68" i="1"/>
  <c r="Q33" i="1"/>
  <c r="R32" i="1"/>
  <c r="K33" i="1"/>
  <c r="L32" i="1"/>
  <c r="N33" i="1"/>
  <c r="O32" i="1"/>
  <c r="H34" i="1"/>
  <c r="I33" i="1"/>
  <c r="B35" i="1"/>
  <c r="C35" i="1" s="1"/>
  <c r="C34" i="1"/>
  <c r="B70" i="1" l="1"/>
  <c r="C70" i="1" s="1"/>
  <c r="C69" i="1"/>
  <c r="H69" i="1"/>
  <c r="I68" i="1"/>
  <c r="N69" i="1"/>
  <c r="O68" i="1"/>
  <c r="Q70" i="1"/>
  <c r="R70" i="1" s="1"/>
  <c r="R69" i="1"/>
  <c r="K34" i="1"/>
  <c r="L33" i="1"/>
  <c r="N34" i="1"/>
  <c r="O33" i="1"/>
  <c r="Q34" i="1"/>
  <c r="R33" i="1"/>
  <c r="H35" i="1"/>
  <c r="I35" i="1" s="1"/>
  <c r="I34" i="1"/>
  <c r="N70" i="1" l="1"/>
  <c r="O69" i="1"/>
  <c r="H70" i="1"/>
  <c r="I69" i="1"/>
  <c r="N35" i="1"/>
  <c r="O35" i="1" s="1"/>
  <c r="O34" i="1"/>
  <c r="Q35" i="1"/>
  <c r="R35" i="1" s="1"/>
  <c r="R34" i="1"/>
  <c r="K35" i="1"/>
  <c r="L35" i="1" s="1"/>
  <c r="L34" i="1"/>
  <c r="F41" i="1" l="1"/>
  <c r="F42" i="1" s="1"/>
  <c r="F43" i="1" s="1"/>
  <c r="F44" i="1" s="1"/>
  <c r="F45" i="1" s="1"/>
  <c r="F46" i="1" s="1"/>
  <c r="F47" i="1" s="1"/>
  <c r="F48" i="1" s="1"/>
  <c r="F49" i="1" s="1"/>
  <c r="F50" i="1" s="1"/>
  <c r="F51" i="1" s="1"/>
  <c r="F52" i="1" s="1"/>
  <c r="F53" i="1" s="1"/>
  <c r="F54" i="1" s="1"/>
  <c r="F55" i="1" s="1"/>
  <c r="F56" i="1" s="1"/>
  <c r="F57" i="1" s="1"/>
  <c r="F58" i="1" s="1"/>
  <c r="F59" i="1" s="1"/>
  <c r="F60" i="1" s="1"/>
  <c r="F61" i="1" s="1"/>
  <c r="F62" i="1" s="1"/>
  <c r="F63" i="1" s="1"/>
  <c r="F64" i="1" s="1"/>
  <c r="F65" i="1" s="1"/>
  <c r="F66" i="1" s="1"/>
  <c r="F67" i="1" s="1"/>
  <c r="F68" i="1" s="1"/>
  <c r="F69" i="1" s="1"/>
  <c r="F70" i="1" s="1"/>
  <c r="L60" i="1" s="1"/>
  <c r="L61" i="1" s="1"/>
  <c r="L62" i="1" s="1"/>
  <c r="L63" i="1" s="1"/>
  <c r="L64" i="1" s="1"/>
  <c r="L65" i="1" s="1"/>
  <c r="L66" i="1" s="1"/>
  <c r="L67" i="1" s="1"/>
  <c r="L68" i="1" s="1"/>
  <c r="L69" i="1" s="1"/>
  <c r="L70" i="1" s="1"/>
  <c r="F2" i="1" l="1"/>
  <c r="J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Ramel</author>
    <author>Memic Sejla</author>
  </authors>
  <commentList>
    <comment ref="D1" authorId="0" shapeId="0" xr:uid="{5C9C8170-7703-406F-BEDF-1584BF9F90D7}">
      <text>
        <r>
          <rPr>
            <sz val="9"/>
            <color indexed="81"/>
            <rFont val="Century Gothic"/>
            <family val="2"/>
          </rPr>
          <t xml:space="preserve">Ein </t>
        </r>
        <r>
          <rPr>
            <b/>
            <sz val="11"/>
            <color indexed="81"/>
            <rFont val="Century Gothic"/>
            <family val="2"/>
          </rPr>
          <t>x</t>
        </r>
        <r>
          <rPr>
            <sz val="9"/>
            <color indexed="81"/>
            <rFont val="Century Gothic"/>
            <family val="2"/>
          </rPr>
          <t xml:space="preserve"> eingeben, um Feiertage zu markieren.
Markierte Feiertage mit einem x werden automatisch in Deinstplaner mit Farbe Gelb hervorgehoben.</t>
        </r>
      </text>
    </comment>
    <comment ref="E21" authorId="1" shapeId="0" xr:uid="{539AC346-AA3B-4E41-BC06-7012337BA082}">
      <text>
        <r>
          <rPr>
            <sz val="11"/>
            <color indexed="81"/>
            <rFont val="Century Gothic"/>
            <family val="2"/>
          </rPr>
          <t>Es handelt sich nur auf den Stadtgebiet der schwäbischen Stadt um einen gesetzlichen Feiertag.</t>
        </r>
        <r>
          <rPr>
            <sz val="9"/>
            <color indexed="81"/>
            <rFont val="Segoe UI"/>
            <family val="2"/>
          </rPr>
          <t xml:space="preserve">
</t>
        </r>
      </text>
    </comment>
  </commentList>
</comments>
</file>

<file path=xl/sharedStrings.xml><?xml version="1.0" encoding="utf-8"?>
<sst xmlns="http://schemas.openxmlformats.org/spreadsheetml/2006/main" count="173" uniqueCount="80">
  <si>
    <t>Datum</t>
  </si>
  <si>
    <t>Feiertag?</t>
  </si>
  <si>
    <t>x</t>
  </si>
  <si>
    <t>Neujahr</t>
  </si>
  <si>
    <t>Berchtoldstag</t>
  </si>
  <si>
    <t>Karfreitag</t>
  </si>
  <si>
    <t>Ostersonntag</t>
  </si>
  <si>
    <t>Ostermontag</t>
  </si>
  <si>
    <t>Christi Himmelfahrt</t>
  </si>
  <si>
    <t>Pfingstsonntag</t>
  </si>
  <si>
    <t>Pfingstmontag</t>
  </si>
  <si>
    <t>Fronleichnam</t>
  </si>
  <si>
    <t>Reformationstag</t>
  </si>
  <si>
    <t>Allerheiligen</t>
  </si>
  <si>
    <t>1. Advent</t>
  </si>
  <si>
    <t>2. Advent</t>
  </si>
  <si>
    <t>3. Advent</t>
  </si>
  <si>
    <t>4. Advent</t>
  </si>
  <si>
    <t>1. Weihnachtstag</t>
  </si>
  <si>
    <t>2. Weihnachtstag</t>
  </si>
  <si>
    <t>Silvester</t>
  </si>
  <si>
    <t>Nationalfeiertag (AT)</t>
  </si>
  <si>
    <t>Februar</t>
  </si>
  <si>
    <t>März</t>
  </si>
  <si>
    <t>April</t>
  </si>
  <si>
    <t>Mai</t>
  </si>
  <si>
    <t>Juni</t>
  </si>
  <si>
    <t>Juli</t>
  </si>
  <si>
    <t>August</t>
  </si>
  <si>
    <t>September</t>
  </si>
  <si>
    <t>Oktober</t>
  </si>
  <si>
    <t>Nobember</t>
  </si>
  <si>
    <t>Dezember</t>
  </si>
  <si>
    <r>
      <rPr>
        <b/>
        <sz val="22"/>
        <color theme="5" tint="-0.249977111117893"/>
        <rFont val="Century Gothic"/>
        <family val="2"/>
      </rPr>
      <t>A</t>
    </r>
    <r>
      <rPr>
        <b/>
        <sz val="16"/>
        <rFont val="Century Gothic"/>
        <family val="2"/>
      </rPr>
      <t>nspruch</t>
    </r>
  </si>
  <si>
    <r>
      <rPr>
        <b/>
        <sz val="22"/>
        <color theme="8" tint="-0.499984740745262"/>
        <rFont val="Century Gothic"/>
        <family val="2"/>
      </rPr>
      <t>G</t>
    </r>
    <r>
      <rPr>
        <b/>
        <sz val="16"/>
        <rFont val="Century Gothic"/>
        <family val="2"/>
      </rPr>
      <t>enommen</t>
    </r>
  </si>
  <si>
    <r>
      <rPr>
        <b/>
        <sz val="22"/>
        <color rgb="FF00B050"/>
        <rFont val="Century Gothic"/>
        <family val="2"/>
      </rPr>
      <t>R</t>
    </r>
    <r>
      <rPr>
        <b/>
        <sz val="16"/>
        <rFont val="Century Gothic"/>
        <family val="2"/>
      </rPr>
      <t>esturlaub</t>
    </r>
  </si>
  <si>
    <t>u</t>
  </si>
  <si>
    <t>Internationaler Frauentag</t>
  </si>
  <si>
    <t>Tag der Arbeit</t>
  </si>
  <si>
    <t>Buß- und Bettag</t>
  </si>
  <si>
    <t>Jahr</t>
  </si>
  <si>
    <t>Tag</t>
  </si>
  <si>
    <t>Bezeihnung</t>
  </si>
  <si>
    <t>Land</t>
  </si>
  <si>
    <t>Gesetz.?</t>
  </si>
  <si>
    <t>So.</t>
  </si>
  <si>
    <t>Feiertag 
am Sonntag</t>
  </si>
  <si>
    <t>X</t>
  </si>
  <si>
    <t>Markierter 
Feiertag</t>
  </si>
  <si>
    <t>DE / AT / CH</t>
  </si>
  <si>
    <t>Ja</t>
  </si>
  <si>
    <t>CH</t>
  </si>
  <si>
    <t>Helige 3 Könige</t>
  </si>
  <si>
    <t>DE</t>
  </si>
  <si>
    <t>St. Josef</t>
  </si>
  <si>
    <t>DE / CH</t>
  </si>
  <si>
    <t>Karsamstag</t>
  </si>
  <si>
    <t>Nein</t>
  </si>
  <si>
    <t>DE / AT</t>
  </si>
  <si>
    <t>Näfelser Fahrt</t>
  </si>
  <si>
    <t>Sechseläuten</t>
  </si>
  <si>
    <t>Staatsfeiertag</t>
  </si>
  <si>
    <t>AT</t>
  </si>
  <si>
    <t>Peter und Paul</t>
  </si>
  <si>
    <t>Nationalfeiertag  CH</t>
  </si>
  <si>
    <t>Augsburger Friedensfest</t>
  </si>
  <si>
    <t>Mariä Himmelfahrt</t>
  </si>
  <si>
    <t>Genfer Bettag</t>
  </si>
  <si>
    <t>Knabenschiessen</t>
  </si>
  <si>
    <t>Eidgenössischer Dank-, Buss- und Bettag</t>
  </si>
  <si>
    <t>Weltkindertag</t>
  </si>
  <si>
    <t>Mauritiustag</t>
  </si>
  <si>
    <t>St. Niklaus von Flüe</t>
  </si>
  <si>
    <t>St. Leodegar</t>
  </si>
  <si>
    <t>Tag der deutschen Einheit</t>
  </si>
  <si>
    <t>Nikolaus</t>
  </si>
  <si>
    <t>Mariä Empfängnis</t>
  </si>
  <si>
    <t>CH / AT</t>
  </si>
  <si>
    <t>Heiligabend</t>
  </si>
  <si>
    <t>Januar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</si>
</sst>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numFmt numFmtId="165" formatCode="ddd/"/>
    <numFmt numFmtId="166" formatCode="d"/>
    <numFmt numFmtId="167" formatCode="yyyy"/>
  </numFmts>
  <fonts count="23" x14ac:knownFonts="1">
    <font>
      <sz val="11"/>
      <color theme="1"/>
      <name val="Calibri"/>
      <family val="2"/>
      <scheme val="minor"/>
    </font>
    <font>
      <sz val="11"/>
      <color theme="1"/>
      <name val="Century Gothic"/>
      <family val="2"/>
    </font>
    <font>
      <sz val="18"/>
      <color theme="0"/>
      <name val="Century Gothic"/>
      <family val="2"/>
    </font>
    <font>
      <b/>
      <sz val="36"/>
      <name val="Century Gothic"/>
      <family val="2"/>
    </font>
    <font>
      <b/>
      <sz val="16"/>
      <name val="Century Gothic"/>
      <family val="2"/>
    </font>
    <font>
      <b/>
      <sz val="22"/>
      <color theme="5" tint="-0.249977111117893"/>
      <name val="Century Gothic"/>
      <family val="2"/>
    </font>
    <font>
      <b/>
      <sz val="22"/>
      <color theme="8" tint="-0.499984740745262"/>
      <name val="Century Gothic"/>
      <family val="2"/>
    </font>
    <font>
      <b/>
      <sz val="22"/>
      <color rgb="FF00B050"/>
      <name val="Century Gothic"/>
      <family val="2"/>
    </font>
    <font>
      <sz val="22"/>
      <name val="Century Gothic"/>
      <family val="2"/>
    </font>
    <font>
      <sz val="30"/>
      <color theme="1"/>
      <name val="Century Gothic"/>
      <family val="2"/>
    </font>
    <font>
      <sz val="30"/>
      <name val="Century Gothic"/>
      <family val="2"/>
    </font>
    <font>
      <sz val="10"/>
      <color theme="1"/>
      <name val="Century Gothic"/>
      <family val="2"/>
    </font>
    <font>
      <sz val="10"/>
      <name val="Century Gothic"/>
      <family val="2"/>
    </font>
    <font>
      <b/>
      <sz val="11"/>
      <name val="Century Gothic"/>
      <family val="2"/>
    </font>
    <font>
      <b/>
      <sz val="14"/>
      <color theme="0"/>
      <name val="Century Gothic"/>
      <family val="2"/>
    </font>
    <font>
      <b/>
      <sz val="11"/>
      <color theme="1" tint="0.249977111117893"/>
      <name val="Century Gothic"/>
      <family val="2"/>
    </font>
    <font>
      <b/>
      <sz val="16"/>
      <color theme="0"/>
      <name val="Century Gothic"/>
      <family val="2"/>
    </font>
    <font>
      <sz val="11"/>
      <color theme="1" tint="0.249977111117893"/>
      <name val="Century Gothic"/>
      <family val="2"/>
    </font>
    <font>
      <sz val="16"/>
      <color theme="1" tint="0.249977111117893"/>
      <name val="Century Gothic"/>
      <family val="2"/>
    </font>
    <font>
      <sz val="9"/>
      <color indexed="81"/>
      <name val="Century Gothic"/>
      <family val="2"/>
    </font>
    <font>
      <b/>
      <sz val="11"/>
      <color indexed="81"/>
      <name val="Century Gothic"/>
      <family val="2"/>
    </font>
    <font>
      <sz val="11"/>
      <color indexed="81"/>
      <name val="Century Gothic"/>
      <family val="2"/>
    </font>
    <font>
      <sz val="9"/>
      <color indexed="81"/>
      <name val="Segoe UI"/>
      <family val="2"/>
    </font>
  </fonts>
  <fills count="13">
    <fill>
      <patternFill patternType="none"/>
    </fill>
    <fill>
      <patternFill patternType="gray125"/>
    </fill>
    <fill>
      <patternFill patternType="solid">
        <fgColor rgb="FFEEB500"/>
        <bgColor indexed="64"/>
      </patternFill>
    </fill>
    <fill>
      <patternFill patternType="solid">
        <fgColor rgb="FF34C676"/>
        <bgColor indexed="64"/>
      </patternFill>
    </fill>
    <fill>
      <patternFill patternType="solid">
        <fgColor rgb="FF9A265A"/>
        <bgColor indexed="64"/>
      </patternFill>
    </fill>
    <fill>
      <patternFill patternType="solid">
        <fgColor rgb="FF4580B1"/>
        <bgColor indexed="64"/>
      </patternFill>
    </fill>
    <fill>
      <patternFill patternType="solid">
        <fgColor rgb="FFC23C3C"/>
        <bgColor indexed="64"/>
      </patternFill>
    </fill>
    <fill>
      <patternFill patternType="solid">
        <fgColor theme="3" tint="-0.249977111117893"/>
        <bgColor indexed="64"/>
      </patternFill>
    </fill>
    <fill>
      <patternFill patternType="solid">
        <fgColor theme="9" tint="0.39997558519241921"/>
        <bgColor indexed="64"/>
      </patternFill>
    </fill>
    <fill>
      <patternFill patternType="solid">
        <fgColor rgb="FF78ACA2"/>
        <bgColor indexed="64"/>
      </patternFill>
    </fill>
    <fill>
      <patternFill patternType="solid">
        <fgColor rgb="FFC00000"/>
        <bgColor indexed="64"/>
      </patternFill>
    </fill>
    <fill>
      <patternFill patternType="solid">
        <fgColor rgb="FFFBE7E5"/>
        <bgColor indexed="64"/>
      </patternFill>
    </fill>
    <fill>
      <patternFill patternType="solid">
        <fgColor rgb="FFFFF9E7"/>
        <bgColor indexed="64"/>
      </patternFill>
    </fill>
  </fills>
  <borders count="48">
    <border>
      <left/>
      <right/>
      <top/>
      <bottom/>
      <diagonal/>
    </border>
    <border>
      <left style="hair">
        <color indexed="64"/>
      </left>
      <right/>
      <top style="hair">
        <color indexed="64"/>
      </top>
      <bottom style="hair">
        <color indexed="64"/>
      </bottom>
      <diagonal/>
    </border>
    <border>
      <left style="thick">
        <color theme="0"/>
      </left>
      <right style="hair">
        <color indexed="64"/>
      </right>
      <top style="hair">
        <color indexed="64"/>
      </top>
      <bottom style="hair">
        <color indexed="64"/>
      </bottom>
      <diagonal/>
    </border>
    <border>
      <left style="thin">
        <color theme="2" tint="-0.249977111117893"/>
      </left>
      <right style="thick">
        <color theme="0"/>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thin">
        <color theme="2" tint="-0.249977111117893"/>
      </left>
      <right style="thick">
        <color theme="0"/>
      </right>
      <top style="hair">
        <color indexed="64"/>
      </top>
      <bottom/>
      <diagonal/>
    </border>
    <border>
      <left/>
      <right/>
      <top style="thick">
        <color theme="0"/>
      </top>
      <bottom/>
      <diagonal/>
    </border>
    <border>
      <left/>
      <right/>
      <top/>
      <bottom style="thick">
        <color theme="0"/>
      </bottom>
      <diagonal/>
    </border>
    <border>
      <left/>
      <right/>
      <top style="thick">
        <color theme="0"/>
      </top>
      <bottom style="thick">
        <color theme="0"/>
      </bottom>
      <diagonal/>
    </border>
    <border>
      <left/>
      <right style="thick">
        <color theme="0"/>
      </right>
      <top/>
      <bottom/>
      <diagonal/>
    </border>
    <border>
      <left style="thin">
        <color theme="2" tint="-0.249977111117893"/>
      </left>
      <right/>
      <top style="hair">
        <color indexed="64"/>
      </top>
      <bottom style="hair">
        <color indexed="64"/>
      </bottom>
      <diagonal/>
    </border>
    <border>
      <left/>
      <right style="hair">
        <color indexed="64"/>
      </right>
      <top style="hair">
        <color indexed="64"/>
      </top>
      <bottom style="hair">
        <color indexed="64"/>
      </bottom>
      <diagonal/>
    </border>
    <border>
      <left style="medium">
        <color theme="0"/>
      </left>
      <right style="hair">
        <color indexed="64"/>
      </right>
      <top style="hair">
        <color indexed="64"/>
      </top>
      <bottom style="hair">
        <color indexed="64"/>
      </bottom>
      <diagonal/>
    </border>
    <border>
      <left style="thin">
        <color theme="2" tint="-0.249977111117893"/>
      </left>
      <right style="medium">
        <color theme="0"/>
      </right>
      <top style="hair">
        <color indexed="64"/>
      </top>
      <bottom style="hair">
        <color indexed="64"/>
      </bottom>
      <diagonal/>
    </border>
    <border>
      <left style="thick">
        <color theme="0"/>
      </left>
      <right style="hair">
        <color indexed="64"/>
      </right>
      <top/>
      <bottom style="hair">
        <color indexed="64"/>
      </bottom>
      <diagonal/>
    </border>
    <border>
      <left style="hair">
        <color indexed="64"/>
      </left>
      <right/>
      <top/>
      <bottom style="hair">
        <color indexed="64"/>
      </bottom>
      <diagonal/>
    </border>
    <border>
      <left style="thin">
        <color theme="2" tint="-0.249977111117893"/>
      </left>
      <right style="thick">
        <color theme="0"/>
      </right>
      <top/>
      <bottom style="hair">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theme="2" tint="-0.249977111117893"/>
      </left>
      <right/>
      <top/>
      <bottom style="hair">
        <color indexed="64"/>
      </bottom>
      <diagonal/>
    </border>
    <border>
      <left style="medium">
        <color theme="0"/>
      </left>
      <right style="hair">
        <color indexed="64"/>
      </right>
      <top/>
      <bottom style="hair">
        <color indexed="64"/>
      </bottom>
      <diagonal/>
    </border>
    <border>
      <left style="thin">
        <color theme="2" tint="-0.249977111117893"/>
      </left>
      <right style="medium">
        <color theme="0"/>
      </right>
      <top/>
      <bottom style="hair">
        <color indexed="64"/>
      </bottom>
      <diagonal/>
    </border>
    <border>
      <left/>
      <right style="hair">
        <color indexed="64"/>
      </right>
      <top/>
      <bottom style="hair">
        <color indexed="64"/>
      </bottom>
      <diagonal/>
    </border>
    <border>
      <left/>
      <right/>
      <top style="thick">
        <color theme="0"/>
      </top>
      <bottom style="medium">
        <color theme="0"/>
      </bottom>
      <diagonal/>
    </border>
    <border>
      <left/>
      <right/>
      <top/>
      <bottom style="medium">
        <color theme="0"/>
      </bottom>
      <diagonal/>
    </border>
    <border>
      <left style="thick">
        <color theme="0"/>
      </left>
      <right/>
      <top style="hair">
        <color indexed="64"/>
      </top>
      <bottom/>
      <diagonal/>
    </border>
    <border>
      <left/>
      <right style="medium">
        <color theme="0"/>
      </right>
      <top style="hair">
        <color indexed="64"/>
      </top>
      <bottom/>
      <diagonal/>
    </border>
    <border>
      <left style="thick">
        <color theme="0"/>
      </left>
      <right/>
      <top/>
      <bottom style="hair">
        <color indexed="64"/>
      </bottom>
      <diagonal/>
    </border>
    <border>
      <left/>
      <right/>
      <top/>
      <bottom style="hair">
        <color indexed="64"/>
      </bottom>
      <diagonal/>
    </border>
    <border>
      <left/>
      <right style="medium">
        <color theme="0"/>
      </right>
      <top/>
      <bottom style="hair">
        <color indexed="64"/>
      </bottom>
      <diagonal/>
    </border>
    <border>
      <left style="thin">
        <color rgb="FFABD1CB"/>
      </left>
      <right style="thick">
        <color theme="0"/>
      </right>
      <top style="thin">
        <color rgb="FFABD1CB"/>
      </top>
      <bottom style="thick">
        <color theme="0"/>
      </bottom>
      <diagonal/>
    </border>
    <border>
      <left style="thick">
        <color theme="0"/>
      </left>
      <right style="thick">
        <color theme="0"/>
      </right>
      <top style="thin">
        <color rgb="FFABD1CB"/>
      </top>
      <bottom style="thick">
        <color theme="0"/>
      </bottom>
      <diagonal/>
    </border>
    <border>
      <left style="thick">
        <color theme="0"/>
      </left>
      <right style="thin">
        <color rgb="FFABD1CB"/>
      </right>
      <top style="thin">
        <color rgb="FFABD1CB"/>
      </top>
      <bottom style="thick">
        <color theme="0"/>
      </bottom>
      <diagonal/>
    </border>
    <border>
      <left/>
      <right style="thick">
        <color theme="0"/>
      </right>
      <top style="thick">
        <color theme="0"/>
      </top>
      <bottom style="thick">
        <color theme="0"/>
      </bottom>
      <diagonal/>
    </border>
    <border>
      <left style="thin">
        <color rgb="FFABD1CB"/>
      </left>
      <right style="thick">
        <color theme="0"/>
      </right>
      <top/>
      <bottom style="thin">
        <color rgb="FF78ACA2"/>
      </bottom>
      <diagonal/>
    </border>
    <border>
      <left style="thick">
        <color theme="0"/>
      </left>
      <right style="thick">
        <color theme="0"/>
      </right>
      <top/>
      <bottom style="thin">
        <color rgb="FF78ACA2"/>
      </bottom>
      <diagonal/>
    </border>
    <border>
      <left style="thick">
        <color theme="0"/>
      </left>
      <right style="thin">
        <color rgb="FFABD1CB"/>
      </right>
      <top/>
      <bottom style="thin">
        <color rgb="FF78ACA2"/>
      </bottom>
      <diagonal/>
    </border>
    <border>
      <left/>
      <right style="thick">
        <color theme="0"/>
      </right>
      <top/>
      <bottom style="thin">
        <color rgb="FF78ACA2"/>
      </bottom>
      <diagonal/>
    </border>
    <border>
      <left style="thin">
        <color rgb="FFABD1CB"/>
      </left>
      <right style="thick">
        <color theme="0"/>
      </right>
      <top style="thin">
        <color rgb="FF78ACA2"/>
      </top>
      <bottom style="thin">
        <color rgb="FF78ACA2"/>
      </bottom>
      <diagonal/>
    </border>
    <border>
      <left style="thick">
        <color theme="0"/>
      </left>
      <right style="thick">
        <color theme="0"/>
      </right>
      <top style="thin">
        <color rgb="FF78ACA2"/>
      </top>
      <bottom style="thin">
        <color rgb="FF78ACA2"/>
      </bottom>
      <diagonal/>
    </border>
    <border>
      <left style="thick">
        <color theme="0"/>
      </left>
      <right style="thin">
        <color rgb="FFABD1CB"/>
      </right>
      <top style="thin">
        <color rgb="FF78ACA2"/>
      </top>
      <bottom style="thin">
        <color rgb="FF78ACA2"/>
      </bottom>
      <diagonal/>
    </border>
    <border>
      <left/>
      <right style="thick">
        <color theme="0"/>
      </right>
      <top style="thin">
        <color rgb="FF78ACA2"/>
      </top>
      <bottom style="thin">
        <color rgb="FF78ACA2"/>
      </bottom>
      <diagonal/>
    </border>
    <border>
      <left style="thin">
        <color rgb="FFABD1CB"/>
      </left>
      <right style="thick">
        <color theme="0"/>
      </right>
      <top style="thin">
        <color rgb="FF78ACA2"/>
      </top>
      <bottom style="thin">
        <color rgb="FFABD1CB"/>
      </bottom>
      <diagonal/>
    </border>
    <border>
      <left style="thick">
        <color theme="0"/>
      </left>
      <right style="thick">
        <color theme="0"/>
      </right>
      <top style="thin">
        <color rgb="FF78ACA2"/>
      </top>
      <bottom style="thin">
        <color rgb="FFABD1CB"/>
      </bottom>
      <diagonal/>
    </border>
    <border>
      <left style="thick">
        <color theme="0"/>
      </left>
      <right style="thin">
        <color rgb="FFABD1CB"/>
      </right>
      <top style="thin">
        <color rgb="FF78ACA2"/>
      </top>
      <bottom style="thin">
        <color rgb="FFABD1CB"/>
      </bottom>
      <diagonal/>
    </border>
    <border>
      <left/>
      <right style="thick">
        <color theme="0"/>
      </right>
      <top style="thin">
        <color rgb="FF78ACA2"/>
      </top>
      <bottom/>
      <diagonal/>
    </border>
  </borders>
  <cellStyleXfs count="1">
    <xf numFmtId="0" fontId="0" fillId="0" borderId="0"/>
  </cellStyleXfs>
  <cellXfs count="118">
    <xf numFmtId="0" fontId="0" fillId="0" borderId="0" xfId="0"/>
    <xf numFmtId="0" fontId="1" fillId="0" borderId="0" xfId="0" applyFont="1"/>
    <xf numFmtId="166" fontId="1" fillId="0" borderId="0" xfId="0" applyNumberFormat="1" applyFont="1"/>
    <xf numFmtId="167" fontId="3" fillId="0" borderId="0" xfId="0" applyNumberFormat="1" applyFont="1" applyAlignment="1">
      <alignment vertical="center"/>
    </xf>
    <xf numFmtId="167" fontId="8" fillId="8" borderId="8" xfId="0" applyNumberFormat="1" applyFont="1" applyFill="1" applyBorder="1" applyAlignment="1">
      <alignment vertical="center"/>
    </xf>
    <xf numFmtId="166" fontId="1" fillId="0" borderId="2" xfId="0" applyNumberFormat="1" applyFont="1" applyBorder="1" applyAlignment="1">
      <alignment horizontal="right"/>
    </xf>
    <xf numFmtId="165" fontId="1" fillId="0" borderId="1" xfId="0" applyNumberFormat="1" applyFont="1" applyBorder="1" applyAlignment="1">
      <alignment horizontal="left"/>
    </xf>
    <xf numFmtId="165" fontId="1" fillId="0" borderId="5" xfId="0" applyNumberFormat="1" applyFont="1" applyBorder="1" applyAlignment="1">
      <alignment horizontal="left"/>
    </xf>
    <xf numFmtId="0" fontId="1" fillId="0" borderId="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165" fontId="1" fillId="0" borderId="3" xfId="0" applyNumberFormat="1" applyFont="1" applyBorder="1" applyAlignment="1" applyProtection="1">
      <alignment horizontal="center" vertical="center"/>
      <protection locked="0"/>
    </xf>
    <xf numFmtId="165" fontId="1" fillId="0" borderId="6" xfId="0" applyNumberFormat="1" applyFont="1" applyBorder="1" applyAlignment="1" applyProtection="1">
      <alignment horizontal="center" vertical="center"/>
      <protection locked="0"/>
    </xf>
    <xf numFmtId="166" fontId="1" fillId="0" borderId="3" xfId="0" applyNumberFormat="1" applyFont="1" applyBorder="1" applyAlignment="1" applyProtection="1">
      <alignment horizontal="center" vertical="center"/>
      <protection locked="0"/>
    </xf>
    <xf numFmtId="166" fontId="1" fillId="0" borderId="6" xfId="0" applyNumberFormat="1" applyFont="1" applyBorder="1" applyAlignment="1" applyProtection="1">
      <alignment horizontal="center" vertical="center"/>
      <protection locked="0"/>
    </xf>
    <xf numFmtId="0" fontId="1" fillId="0" borderId="10" xfId="0" applyFont="1" applyBorder="1"/>
    <xf numFmtId="165" fontId="1" fillId="0" borderId="11" xfId="0" applyNumberFormat="1" applyFont="1" applyBorder="1" applyAlignment="1" applyProtection="1">
      <alignment horizontal="center" vertical="center"/>
      <protection locked="0"/>
    </xf>
    <xf numFmtId="166" fontId="1" fillId="0" borderId="12" xfId="0" applyNumberFormat="1" applyFont="1" applyBorder="1" applyAlignment="1">
      <alignment horizontal="right"/>
    </xf>
    <xf numFmtId="166" fontId="1" fillId="0" borderId="13" xfId="0" applyNumberFormat="1" applyFont="1" applyBorder="1" applyAlignment="1">
      <alignment horizontal="right"/>
    </xf>
    <xf numFmtId="0" fontId="1" fillId="0" borderId="14" xfId="0" applyFont="1" applyBorder="1" applyAlignment="1" applyProtection="1">
      <alignment horizontal="center" vertical="center"/>
      <protection locked="0"/>
    </xf>
    <xf numFmtId="166" fontId="1" fillId="0" borderId="15" xfId="0" applyNumberFormat="1" applyFont="1" applyBorder="1" applyAlignment="1">
      <alignment horizontal="right"/>
    </xf>
    <xf numFmtId="165" fontId="1" fillId="0" borderId="16" xfId="0" applyNumberFormat="1" applyFont="1" applyBorder="1" applyAlignment="1">
      <alignment horizontal="left"/>
    </xf>
    <xf numFmtId="0" fontId="1" fillId="0" borderId="17" xfId="0" applyFont="1" applyBorder="1" applyAlignment="1" applyProtection="1">
      <alignment horizontal="center" vertical="center"/>
      <protection locked="0"/>
    </xf>
    <xf numFmtId="165" fontId="1" fillId="0" borderId="21" xfId="0" applyNumberFormat="1" applyFont="1" applyBorder="1" applyAlignment="1" applyProtection="1">
      <alignment horizontal="center" vertical="center"/>
      <protection locked="0"/>
    </xf>
    <xf numFmtId="166" fontId="1" fillId="0" borderId="22" xfId="0" applyNumberFormat="1" applyFont="1" applyBorder="1" applyAlignment="1">
      <alignment horizontal="right"/>
    </xf>
    <xf numFmtId="0" fontId="1" fillId="0" borderId="23" xfId="0" applyFont="1" applyBorder="1" applyAlignment="1" applyProtection="1">
      <alignment horizontal="center" vertical="center"/>
      <protection locked="0"/>
    </xf>
    <xf numFmtId="166" fontId="1" fillId="0" borderId="24" xfId="0" applyNumberFormat="1" applyFont="1" applyBorder="1" applyAlignment="1">
      <alignment horizontal="right"/>
    </xf>
    <xf numFmtId="166" fontId="1" fillId="0" borderId="17" xfId="0" applyNumberFormat="1" applyFont="1" applyBorder="1" applyAlignment="1" applyProtection="1">
      <alignment horizontal="center" vertical="center"/>
      <protection locked="0"/>
    </xf>
    <xf numFmtId="165" fontId="1" fillId="0" borderId="17" xfId="0" applyNumberFormat="1" applyFont="1" applyBorder="1" applyAlignment="1" applyProtection="1">
      <alignment horizontal="center" vertical="center"/>
      <protection locked="0"/>
    </xf>
    <xf numFmtId="0" fontId="11" fillId="0" borderId="0" xfId="0" applyFont="1"/>
    <xf numFmtId="167" fontId="12" fillId="8" borderId="0" xfId="0" applyNumberFormat="1" applyFont="1" applyFill="1" applyAlignment="1">
      <alignment vertical="center"/>
    </xf>
    <xf numFmtId="0" fontId="14" fillId="9" borderId="32" xfId="0" applyFont="1" applyFill="1" applyBorder="1" applyAlignment="1">
      <alignment horizontal="center" vertical="center"/>
    </xf>
    <xf numFmtId="0" fontId="14" fillId="9" borderId="33" xfId="0" applyFont="1" applyFill="1" applyBorder="1" applyAlignment="1">
      <alignment horizontal="center" vertical="center"/>
    </xf>
    <xf numFmtId="0" fontId="14" fillId="10" borderId="33" xfId="0" applyFont="1" applyFill="1" applyBorder="1" applyAlignment="1" applyProtection="1">
      <alignment horizontal="center" vertical="center"/>
      <protection locked="0"/>
    </xf>
    <xf numFmtId="0" fontId="14" fillId="9" borderId="33" xfId="0" applyFont="1" applyFill="1" applyBorder="1" applyAlignment="1" applyProtection="1">
      <alignment horizontal="center" vertical="center"/>
      <protection locked="0"/>
    </xf>
    <xf numFmtId="0" fontId="14" fillId="9" borderId="34" xfId="0" applyFont="1" applyFill="1" applyBorder="1" applyAlignment="1" applyProtection="1">
      <alignment horizontal="center" vertical="center"/>
      <protection locked="0"/>
    </xf>
    <xf numFmtId="0" fontId="14" fillId="9" borderId="35" xfId="0" applyFont="1" applyFill="1" applyBorder="1" applyAlignment="1" applyProtection="1">
      <alignment horizontal="center" vertical="center"/>
      <protection locked="0"/>
    </xf>
    <xf numFmtId="0" fontId="15" fillId="0" borderId="0" xfId="0" applyFont="1"/>
    <xf numFmtId="0" fontId="16" fillId="9" borderId="0" xfId="0" applyFont="1" applyFill="1" applyAlignment="1">
      <alignment horizontal="center" vertical="center"/>
    </xf>
    <xf numFmtId="0" fontId="15" fillId="0" borderId="0" xfId="0" applyFont="1" applyAlignment="1">
      <alignment horizontal="center" vertical="center"/>
    </xf>
    <xf numFmtId="14" fontId="15" fillId="0" borderId="0" xfId="0" applyNumberFormat="1" applyFont="1" applyAlignment="1">
      <alignment horizontal="center" vertical="center"/>
    </xf>
    <xf numFmtId="14" fontId="17" fillId="0" borderId="36" xfId="0" quotePrefix="1" applyNumberFormat="1" applyFont="1" applyBorder="1" applyAlignment="1">
      <alignment horizontal="center" vertical="center"/>
    </xf>
    <xf numFmtId="14" fontId="17" fillId="0" borderId="37" xfId="0" applyNumberFormat="1" applyFont="1" applyBorder="1" applyAlignment="1">
      <alignment horizontal="center" vertical="center"/>
    </xf>
    <xf numFmtId="165" fontId="17" fillId="0" borderId="37" xfId="0" applyNumberFormat="1" applyFont="1" applyBorder="1" applyAlignment="1">
      <alignment horizontal="left" vertical="center"/>
    </xf>
    <xf numFmtId="0" fontId="18" fillId="0" borderId="37" xfId="0" applyFont="1" applyBorder="1" applyAlignment="1" applyProtection="1">
      <alignment horizontal="center" vertical="center"/>
      <protection locked="0"/>
    </xf>
    <xf numFmtId="49" fontId="17" fillId="0" borderId="37" xfId="0" applyNumberFormat="1" applyFont="1" applyBorder="1" applyAlignment="1" applyProtection="1">
      <alignment vertical="center"/>
      <protection locked="0"/>
    </xf>
    <xf numFmtId="49" fontId="17" fillId="0" borderId="38" xfId="0" applyNumberFormat="1" applyFont="1" applyBorder="1" applyAlignment="1" applyProtection="1">
      <alignment vertical="center"/>
      <protection locked="0"/>
    </xf>
    <xf numFmtId="0" fontId="17" fillId="0" borderId="39" xfId="0" applyFont="1" applyBorder="1" applyAlignment="1">
      <alignment horizontal="center" vertical="center"/>
    </xf>
    <xf numFmtId="0" fontId="17" fillId="0" borderId="0" xfId="0" applyFont="1"/>
    <xf numFmtId="14" fontId="17" fillId="0" borderId="40" xfId="0" quotePrefix="1" applyNumberFormat="1" applyFont="1" applyBorder="1" applyAlignment="1">
      <alignment horizontal="center" vertical="center"/>
    </xf>
    <xf numFmtId="14" fontId="17" fillId="0" borderId="41" xfId="0" applyNumberFormat="1" applyFont="1" applyBorder="1" applyAlignment="1">
      <alignment horizontal="center" vertical="center"/>
    </xf>
    <xf numFmtId="165" fontId="17" fillId="0" borderId="41" xfId="0" applyNumberFormat="1" applyFont="1" applyBorder="1" applyAlignment="1">
      <alignment horizontal="left" vertical="center"/>
    </xf>
    <xf numFmtId="0" fontId="18" fillId="0" borderId="41" xfId="0" applyFont="1" applyBorder="1" applyAlignment="1" applyProtection="1">
      <alignment horizontal="center" vertical="center"/>
      <protection locked="0"/>
    </xf>
    <xf numFmtId="49" fontId="17" fillId="0" borderId="41" xfId="0" applyNumberFormat="1" applyFont="1" applyBorder="1" applyAlignment="1" applyProtection="1">
      <alignment vertical="center"/>
      <protection locked="0"/>
    </xf>
    <xf numFmtId="49" fontId="17" fillId="0" borderId="42" xfId="0" applyNumberFormat="1" applyFont="1" applyBorder="1" applyAlignment="1" applyProtection="1">
      <alignment vertical="center"/>
      <protection locked="0"/>
    </xf>
    <xf numFmtId="0" fontId="17" fillId="0" borderId="43" xfId="0" applyFont="1" applyBorder="1" applyAlignment="1">
      <alignment horizontal="center" vertical="center"/>
    </xf>
    <xf numFmtId="0" fontId="17" fillId="0" borderId="41" xfId="0" applyFont="1" applyBorder="1" applyAlignment="1" applyProtection="1">
      <alignment vertical="center"/>
      <protection locked="0"/>
    </xf>
    <xf numFmtId="0" fontId="17" fillId="0" borderId="42" xfId="0" applyFont="1" applyBorder="1" applyAlignment="1" applyProtection="1">
      <alignment vertical="center"/>
      <protection locked="0"/>
    </xf>
    <xf numFmtId="14" fontId="17" fillId="0" borderId="40" xfId="0" applyNumberFormat="1" applyFont="1" applyBorder="1" applyAlignment="1" applyProtection="1">
      <alignment horizontal="center" vertical="center"/>
      <protection locked="0"/>
    </xf>
    <xf numFmtId="14" fontId="17" fillId="0" borderId="41" xfId="0" applyNumberFormat="1" applyFont="1" applyBorder="1" applyAlignment="1" applyProtection="1">
      <alignment horizontal="center" vertical="center"/>
      <protection locked="0"/>
    </xf>
    <xf numFmtId="165" fontId="17" fillId="0" borderId="41" xfId="0" applyNumberFormat="1" applyFont="1" applyBorder="1" applyAlignment="1" applyProtection="1">
      <alignment horizontal="left" vertical="center"/>
      <protection locked="0"/>
    </xf>
    <xf numFmtId="14" fontId="17" fillId="0" borderId="44" xfId="0" applyNumberFormat="1" applyFont="1" applyBorder="1" applyAlignment="1" applyProtection="1">
      <alignment horizontal="center" vertical="center"/>
      <protection locked="0"/>
    </xf>
    <xf numFmtId="14" fontId="17" fillId="0" borderId="45" xfId="0" applyNumberFormat="1" applyFont="1" applyBorder="1" applyAlignment="1" applyProtection="1">
      <alignment horizontal="center" vertical="center"/>
      <protection locked="0"/>
    </xf>
    <xf numFmtId="165" fontId="17" fillId="0" borderId="45" xfId="0" applyNumberFormat="1" applyFont="1" applyBorder="1" applyAlignment="1" applyProtection="1">
      <alignment horizontal="left" vertical="center"/>
      <protection locked="0"/>
    </xf>
    <xf numFmtId="0" fontId="18" fillId="0" borderId="45" xfId="0" applyFont="1" applyBorder="1" applyAlignment="1" applyProtection="1">
      <alignment horizontal="center" vertical="center"/>
      <protection locked="0"/>
    </xf>
    <xf numFmtId="0" fontId="17" fillId="0" borderId="45" xfId="0" applyFont="1" applyBorder="1" applyAlignment="1" applyProtection="1">
      <alignment vertical="center"/>
      <protection locked="0"/>
    </xf>
    <xf numFmtId="0" fontId="17" fillId="0" borderId="46" xfId="0" applyFont="1" applyBorder="1" applyAlignment="1" applyProtection="1">
      <alignment vertical="center"/>
      <protection locked="0"/>
    </xf>
    <xf numFmtId="0" fontId="17" fillId="0" borderId="47"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pplyProtection="1">
      <alignment horizontal="center" vertical="center"/>
      <protection locked="0"/>
    </xf>
    <xf numFmtId="0" fontId="17" fillId="0" borderId="0" xfId="0" applyFont="1" applyProtection="1">
      <protection locked="0"/>
    </xf>
    <xf numFmtId="0" fontId="1" fillId="0" borderId="0" xfId="0" applyFont="1" applyProtection="1">
      <protection locked="0"/>
    </xf>
    <xf numFmtId="167" fontId="3" fillId="0" borderId="8" xfId="0" applyNumberFormat="1" applyFont="1" applyBorder="1" applyAlignment="1" applyProtection="1">
      <alignment vertical="center"/>
      <protection locked="0"/>
    </xf>
    <xf numFmtId="167" fontId="10" fillId="0" borderId="0" xfId="0" applyNumberFormat="1" applyFont="1" applyAlignment="1" applyProtection="1">
      <alignment vertical="center"/>
      <protection locked="0"/>
    </xf>
    <xf numFmtId="0" fontId="1" fillId="0" borderId="4" xfId="0" applyFont="1" applyBorder="1" applyAlignment="1">
      <alignment horizontal="center"/>
    </xf>
    <xf numFmtId="0" fontId="1" fillId="0" borderId="0" xfId="0" applyFont="1" applyAlignment="1">
      <alignment horizontal="center"/>
    </xf>
    <xf numFmtId="0" fontId="3" fillId="0" borderId="0" xfId="0" applyFont="1" applyAlignment="1">
      <alignment horizontal="center" vertical="center"/>
    </xf>
    <xf numFmtId="0" fontId="3" fillId="0" borderId="8" xfId="0" applyFont="1" applyBorder="1" applyAlignment="1">
      <alignment horizontal="center" vertical="center"/>
    </xf>
    <xf numFmtId="167" fontId="4" fillId="0" borderId="0" xfId="0" applyNumberFormat="1" applyFont="1" applyAlignment="1" applyProtection="1">
      <alignment horizontal="center" vertical="center"/>
      <protection locked="0"/>
    </xf>
    <xf numFmtId="167" fontId="4" fillId="0" borderId="8" xfId="0" applyNumberFormat="1"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164" fontId="2" fillId="2" borderId="18" xfId="0" applyNumberFormat="1" applyFont="1" applyFill="1" applyBorder="1" applyAlignment="1">
      <alignment horizontal="center" vertical="center"/>
    </xf>
    <xf numFmtId="164" fontId="2" fillId="2" borderId="19" xfId="0" applyNumberFormat="1" applyFont="1" applyFill="1" applyBorder="1" applyAlignment="1">
      <alignment horizontal="center" vertical="center"/>
    </xf>
    <xf numFmtId="164" fontId="2" fillId="2" borderId="20" xfId="0" applyNumberFormat="1" applyFont="1" applyFill="1" applyBorder="1" applyAlignment="1">
      <alignment horizontal="center" vertical="center"/>
    </xf>
    <xf numFmtId="164" fontId="2" fillId="3" borderId="18" xfId="0" applyNumberFormat="1" applyFont="1" applyFill="1" applyBorder="1" applyAlignment="1">
      <alignment horizontal="center" vertical="center"/>
    </xf>
    <xf numFmtId="164" fontId="2" fillId="3" borderId="19" xfId="0" applyNumberFormat="1" applyFont="1" applyFill="1" applyBorder="1" applyAlignment="1">
      <alignment horizontal="center" vertical="center"/>
    </xf>
    <xf numFmtId="164" fontId="2" fillId="3" borderId="20" xfId="0" applyNumberFormat="1" applyFont="1" applyFill="1" applyBorder="1" applyAlignment="1">
      <alignment horizontal="center" vertical="center"/>
    </xf>
    <xf numFmtId="164" fontId="2" fillId="7" borderId="18" xfId="0" applyNumberFormat="1" applyFont="1" applyFill="1" applyBorder="1" applyAlignment="1">
      <alignment horizontal="center" vertical="center"/>
    </xf>
    <xf numFmtId="164" fontId="2" fillId="7" borderId="19" xfId="0" applyNumberFormat="1" applyFont="1" applyFill="1" applyBorder="1" applyAlignment="1">
      <alignment horizontal="center" vertical="center"/>
    </xf>
    <xf numFmtId="164" fontId="2" fillId="7" borderId="20" xfId="0" applyNumberFormat="1" applyFont="1" applyFill="1" applyBorder="1" applyAlignment="1">
      <alignment horizontal="center" vertical="center"/>
    </xf>
    <xf numFmtId="164" fontId="2" fillId="6" borderId="18" xfId="0" applyNumberFormat="1" applyFont="1" applyFill="1" applyBorder="1" applyAlignment="1">
      <alignment horizontal="center" vertical="center"/>
    </xf>
    <xf numFmtId="164" fontId="2" fillId="6" borderId="19" xfId="0" applyNumberFormat="1" applyFont="1" applyFill="1" applyBorder="1" applyAlignment="1">
      <alignment horizontal="center" vertical="center"/>
    </xf>
    <xf numFmtId="164" fontId="2" fillId="6" borderId="20" xfId="0" applyNumberFormat="1" applyFont="1" applyFill="1" applyBorder="1" applyAlignment="1">
      <alignment horizontal="center" vertical="center"/>
    </xf>
    <xf numFmtId="164" fontId="2" fillId="5" borderId="18" xfId="0" applyNumberFormat="1" applyFont="1" applyFill="1" applyBorder="1" applyAlignment="1">
      <alignment horizontal="center" vertical="center"/>
    </xf>
    <xf numFmtId="164" fontId="2" fillId="5" borderId="19" xfId="0" applyNumberFormat="1" applyFont="1" applyFill="1" applyBorder="1" applyAlignment="1">
      <alignment horizontal="center" vertical="center"/>
    </xf>
    <xf numFmtId="164" fontId="2" fillId="5" borderId="20" xfId="0" applyNumberFormat="1" applyFont="1" applyFill="1" applyBorder="1" applyAlignment="1">
      <alignment horizontal="center" vertical="center"/>
    </xf>
    <xf numFmtId="164" fontId="2" fillId="4" borderId="18" xfId="0" applyNumberFormat="1" applyFont="1" applyFill="1" applyBorder="1" applyAlignment="1">
      <alignment horizontal="center" vertical="center"/>
    </xf>
    <xf numFmtId="164" fontId="2" fillId="4" borderId="19" xfId="0" applyNumberFormat="1" applyFont="1" applyFill="1" applyBorder="1" applyAlignment="1">
      <alignment horizontal="center" vertical="center"/>
    </xf>
    <xf numFmtId="164" fontId="2" fillId="4" borderId="20" xfId="0" applyNumberFormat="1" applyFont="1" applyFill="1" applyBorder="1" applyAlignment="1">
      <alignment horizontal="center" vertical="center"/>
    </xf>
    <xf numFmtId="14" fontId="11" fillId="0" borderId="25" xfId="0" applyNumberFormat="1" applyFont="1" applyBorder="1" applyAlignment="1">
      <alignment horizontal="center" vertical="center"/>
    </xf>
    <xf numFmtId="0" fontId="11" fillId="0" borderId="25" xfId="0" applyFont="1" applyBorder="1" applyAlignment="1">
      <alignment horizontal="center" vertical="center"/>
    </xf>
    <xf numFmtId="14" fontId="12" fillId="0" borderId="26" xfId="0" applyNumberFormat="1" applyFont="1" applyBorder="1" applyAlignment="1">
      <alignment horizontal="center" vertical="center"/>
    </xf>
    <xf numFmtId="0" fontId="3" fillId="0" borderId="0" xfId="0" applyFont="1" applyAlignment="1">
      <alignment horizontal="right" vertical="center"/>
    </xf>
    <xf numFmtId="14" fontId="13" fillId="0" borderId="26" xfId="0" applyNumberFormat="1" applyFont="1" applyBorder="1" applyAlignment="1">
      <alignment horizontal="center" vertical="center"/>
    </xf>
    <xf numFmtId="0" fontId="13" fillId="0" borderId="26" xfId="0" applyFont="1" applyBorder="1" applyAlignment="1">
      <alignment horizontal="center" vertical="center"/>
    </xf>
    <xf numFmtId="0" fontId="12" fillId="0" borderId="26" xfId="0" applyFont="1" applyBorder="1" applyAlignment="1">
      <alignment horizontal="center" vertical="center"/>
    </xf>
    <xf numFmtId="14" fontId="12" fillId="0" borderId="25" xfId="0" applyNumberFormat="1" applyFont="1" applyBorder="1" applyAlignment="1">
      <alignment horizontal="center" vertical="center"/>
    </xf>
    <xf numFmtId="0" fontId="12" fillId="0" borderId="25" xfId="0" applyFont="1" applyBorder="1" applyAlignment="1">
      <alignment horizontal="center" vertical="center"/>
    </xf>
    <xf numFmtId="166" fontId="1" fillId="0" borderId="27" xfId="0" applyNumberFormat="1" applyFont="1" applyBorder="1" applyAlignment="1">
      <alignment horizontal="center"/>
    </xf>
    <xf numFmtId="166" fontId="1" fillId="0" borderId="4" xfId="0" applyNumberFormat="1" applyFont="1" applyBorder="1" applyAlignment="1">
      <alignment horizontal="center"/>
    </xf>
    <xf numFmtId="166" fontId="1" fillId="0" borderId="28" xfId="0" applyNumberFormat="1" applyFont="1" applyBorder="1" applyAlignment="1">
      <alignment horizontal="center"/>
    </xf>
    <xf numFmtId="166" fontId="1" fillId="0" borderId="29" xfId="0" applyNumberFormat="1" applyFont="1" applyBorder="1" applyAlignment="1">
      <alignment horizontal="center"/>
    </xf>
    <xf numFmtId="166" fontId="1" fillId="0" borderId="30" xfId="0" applyNumberFormat="1" applyFont="1" applyBorder="1" applyAlignment="1">
      <alignment horizontal="center"/>
    </xf>
    <xf numFmtId="166" fontId="1" fillId="0" borderId="31" xfId="0" applyNumberFormat="1" applyFont="1" applyBorder="1" applyAlignment="1">
      <alignment horizontal="center"/>
    </xf>
    <xf numFmtId="0" fontId="15" fillId="11" borderId="0" xfId="0" applyFont="1" applyFill="1" applyAlignment="1">
      <alignment horizontal="left" vertical="center" wrapText="1" indent="1"/>
    </xf>
    <xf numFmtId="0" fontId="15" fillId="12" borderId="0" xfId="0" applyFont="1" applyFill="1" applyAlignment="1">
      <alignment horizontal="left" vertical="center" wrapText="1" indent="1"/>
    </xf>
  </cellXfs>
  <cellStyles count="1">
    <cellStyle name="Standard" xfId="0" builtinId="0"/>
  </cellStyles>
  <dxfs count="40">
    <dxf>
      <font>
        <b/>
        <i val="0"/>
      </font>
      <fill>
        <patternFill>
          <bgColor rgb="FFFFF9E7"/>
        </patternFill>
      </fill>
    </dxf>
    <dxf>
      <font>
        <b/>
        <i val="0"/>
      </font>
      <fill>
        <patternFill>
          <bgColor rgb="FFFBE7E5"/>
        </patternFill>
      </fill>
    </dxf>
    <dxf>
      <fill>
        <patternFill patternType="lightDown">
          <fgColor theme="7" tint="0.39994506668294322"/>
          <bgColor theme="7" tint="0.79998168889431442"/>
        </patternFill>
      </fill>
    </dxf>
    <dxf>
      <fill>
        <patternFill patternType="lightGray">
          <fgColor theme="6" tint="0.39991454817346722"/>
          <bgColor rgb="FFFFD5D5"/>
        </patternFill>
      </fill>
    </dxf>
    <dxf>
      <fill>
        <patternFill patternType="lightDown">
          <fgColor theme="7" tint="0.39994506668294322"/>
          <bgColor theme="7" tint="0.79998168889431442"/>
        </patternFill>
      </fill>
    </dxf>
    <dxf>
      <fill>
        <patternFill patternType="lightGray">
          <fgColor theme="6" tint="0.39991454817346722"/>
          <bgColor rgb="FFFFD5D5"/>
        </patternFill>
      </fill>
    </dxf>
    <dxf>
      <fill>
        <patternFill patternType="lightDown">
          <fgColor theme="7" tint="0.39994506668294322"/>
          <bgColor theme="7" tint="0.79998168889431442"/>
        </patternFill>
      </fill>
    </dxf>
    <dxf>
      <fill>
        <patternFill patternType="lightGray">
          <fgColor theme="6" tint="0.39991454817346722"/>
          <bgColor rgb="FFFFD5D5"/>
        </patternFill>
      </fill>
    </dxf>
    <dxf>
      <fill>
        <patternFill patternType="lightDown">
          <fgColor theme="7" tint="0.39994506668294322"/>
          <bgColor theme="7" tint="0.79998168889431442"/>
        </patternFill>
      </fill>
    </dxf>
    <dxf>
      <fill>
        <patternFill patternType="lightGray">
          <fgColor theme="6" tint="0.39991454817346722"/>
          <bgColor rgb="FFFFD5D5"/>
        </patternFill>
      </fill>
    </dxf>
    <dxf>
      <fill>
        <patternFill patternType="lightDown">
          <fgColor theme="7" tint="0.39994506668294322"/>
          <bgColor theme="7" tint="0.79998168889431442"/>
        </patternFill>
      </fill>
    </dxf>
    <dxf>
      <fill>
        <patternFill patternType="lightGray">
          <fgColor theme="6" tint="0.39991454817346722"/>
          <bgColor rgb="FFFFD5D5"/>
        </patternFill>
      </fill>
    </dxf>
    <dxf>
      <fill>
        <patternFill patternType="lightDown">
          <fgColor theme="7" tint="0.39994506668294322"/>
          <bgColor theme="7" tint="0.79998168889431442"/>
        </patternFill>
      </fill>
    </dxf>
    <dxf>
      <fill>
        <patternFill patternType="lightGray">
          <fgColor theme="6" tint="0.39988402966399123"/>
          <bgColor rgb="FFFFD5D5"/>
        </patternFill>
      </fill>
    </dxf>
    <dxf>
      <fill>
        <patternFill patternType="lightUp">
          <fgColor theme="7" tint="0.39994506668294322"/>
          <bgColor theme="7" tint="0.79998168889431442"/>
        </patternFill>
      </fill>
    </dxf>
    <dxf>
      <fill>
        <patternFill patternType="lightGray">
          <fgColor theme="6" tint="0.39991454817346722"/>
          <bgColor rgb="FFFFD5D5"/>
        </patternFill>
      </fill>
    </dxf>
    <dxf>
      <fill>
        <patternFill patternType="lightUp">
          <fgColor theme="7" tint="0.39994506668294322"/>
          <bgColor theme="7" tint="0.79998168889431442"/>
        </patternFill>
      </fill>
    </dxf>
    <dxf>
      <fill>
        <patternFill patternType="gray125">
          <fgColor theme="6" tint="0.39988402966399123"/>
          <bgColor rgb="FFFFD5D5"/>
        </patternFill>
      </fill>
    </dxf>
    <dxf>
      <fill>
        <patternFill patternType="lightUp">
          <fgColor theme="7" tint="0.39994506668294322"/>
          <bgColor theme="7" tint="0.79998168889431442"/>
        </patternFill>
      </fill>
    </dxf>
    <dxf>
      <fill>
        <patternFill patternType="lightGray">
          <fgColor theme="6" tint="0.39991454817346722"/>
          <bgColor rgb="FFFFD5D5"/>
        </patternFill>
      </fill>
    </dxf>
    <dxf>
      <fill>
        <patternFill patternType="lightUp">
          <fgColor theme="7" tint="0.39994506668294322"/>
          <bgColor theme="7" tint="0.79992065187536243"/>
        </patternFill>
      </fill>
    </dxf>
    <dxf>
      <fill>
        <patternFill patternType="lightGray">
          <fgColor theme="6" tint="0.39991454817346722"/>
          <bgColor rgb="FFFFD5D5"/>
        </patternFill>
      </fill>
    </dxf>
    <dxf>
      <fill>
        <patternFill>
          <bgColor theme="9" tint="0.39994506668294322"/>
        </patternFill>
      </fill>
    </dxf>
    <dxf>
      <fill>
        <patternFill>
          <bgColor theme="9" tint="0.39994506668294322"/>
        </patternFill>
      </fill>
    </dxf>
    <dxf>
      <fill>
        <patternFill patternType="lightUp">
          <fgColor theme="7" tint="0.39994506668294322"/>
          <bgColor theme="7" tint="0.79998168889431442"/>
        </patternFill>
      </fill>
    </dxf>
    <dxf>
      <fill>
        <patternFill patternType="lightGray">
          <fgColor theme="6" tint="0.39991454817346722"/>
          <bgColor rgb="FFFFD5D5"/>
        </patternFill>
      </fill>
    </dxf>
    <dxf>
      <fill>
        <patternFill patternType="lightUp">
          <fgColor theme="7" tint="0.39994506668294322"/>
          <bgColor theme="7" tint="0.79992065187536243"/>
        </patternFill>
      </fill>
    </dxf>
    <dxf>
      <fill>
        <patternFill patternType="gray125">
          <fgColor theme="6" tint="0.39991454817346722"/>
          <bgColor rgb="FFFFD5D5"/>
        </patternFill>
      </fill>
    </dxf>
    <dxf>
      <font>
        <b val="0"/>
        <i val="0"/>
        <strike val="0"/>
        <condense val="0"/>
        <extend val="0"/>
        <outline val="0"/>
        <shadow val="0"/>
        <u val="none"/>
        <vertAlign val="baseline"/>
        <sz val="11"/>
        <color theme="1" tint="0.249977111117893"/>
        <name val="Century Gothic"/>
        <family val="2"/>
        <scheme val="none"/>
      </font>
      <fill>
        <patternFill patternType="none">
          <fgColor indexed="64"/>
          <bgColor auto="1"/>
        </patternFill>
      </fill>
      <alignment horizontal="center" vertical="center" textRotation="0" wrapText="0" indent="0" justifyLastLine="0" shrinkToFit="0" readingOrder="0"/>
      <border diagonalUp="0" diagonalDown="0">
        <left style="thick">
          <color theme="0"/>
        </left>
        <right style="thick">
          <color theme="0"/>
        </right>
        <top style="thin">
          <color rgb="FF78ACA2"/>
        </top>
        <bottom style="thin">
          <color rgb="FF78ACA2"/>
        </bottom>
      </border>
    </dxf>
    <dxf>
      <font>
        <b val="0"/>
        <i val="0"/>
        <strike val="0"/>
        <condense val="0"/>
        <extend val="0"/>
        <outline val="0"/>
        <shadow val="0"/>
        <u val="none"/>
        <vertAlign val="baseline"/>
        <sz val="11"/>
        <color theme="1" tint="0.249977111117893"/>
        <name val="Century Gothic"/>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ck">
          <color theme="0"/>
        </left>
        <right style="thin">
          <color rgb="FFABD1CB"/>
        </right>
        <top style="thin">
          <color rgb="FF78ACA2"/>
        </top>
        <bottom style="thin">
          <color rgb="FF78ACA2"/>
        </bottom>
        <vertical style="thick">
          <color theme="0"/>
        </vertical>
      </border>
      <protection locked="0" hidden="0"/>
    </dxf>
    <dxf>
      <font>
        <b val="0"/>
        <i val="0"/>
        <strike val="0"/>
        <condense val="0"/>
        <extend val="0"/>
        <outline val="0"/>
        <shadow val="0"/>
        <u val="none"/>
        <vertAlign val="baseline"/>
        <sz val="11"/>
        <color theme="1" tint="0.249977111117893"/>
        <name val="Century Gothic"/>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ck">
          <color theme="0"/>
        </left>
        <right style="thick">
          <color theme="0"/>
        </right>
        <top style="thin">
          <color rgb="FF78ACA2"/>
        </top>
        <bottom style="thin">
          <color rgb="FF78ACA2"/>
        </bottom>
        <vertical style="thick">
          <color theme="0"/>
        </vertical>
      </border>
      <protection locked="0" hidden="0"/>
    </dxf>
    <dxf>
      <font>
        <b val="0"/>
        <i val="0"/>
        <strike val="0"/>
        <condense val="0"/>
        <extend val="0"/>
        <outline val="0"/>
        <shadow val="0"/>
        <u val="none"/>
        <vertAlign val="baseline"/>
        <sz val="16"/>
        <color theme="1" tint="0.249977111117893"/>
        <name val="Century Gothic"/>
        <family val="2"/>
        <scheme val="none"/>
      </font>
      <fill>
        <patternFill patternType="none">
          <fgColor indexed="64"/>
          <bgColor auto="1"/>
        </patternFill>
      </fill>
      <alignment horizontal="center" vertical="center" textRotation="0" wrapText="0" indent="0" justifyLastLine="0" shrinkToFit="0" readingOrder="0"/>
      <border diagonalUp="0" diagonalDown="0">
        <left style="thick">
          <color theme="0"/>
        </left>
        <right style="thick">
          <color theme="0"/>
        </right>
        <top style="thin">
          <color rgb="FF78ACA2"/>
        </top>
        <bottom style="thin">
          <color rgb="FF78ACA2"/>
        </bottom>
        <vertical style="thick">
          <color theme="0"/>
        </vertical>
      </border>
      <protection locked="0" hidden="0"/>
    </dxf>
    <dxf>
      <font>
        <b val="0"/>
        <i val="0"/>
        <strike val="0"/>
        <condense val="0"/>
        <extend val="0"/>
        <outline val="0"/>
        <shadow val="0"/>
        <u val="none"/>
        <vertAlign val="baseline"/>
        <sz val="11"/>
        <color theme="1" tint="0.249977111117893"/>
        <name val="Century Gothic"/>
        <family val="2"/>
        <scheme val="none"/>
      </font>
      <numFmt numFmtId="165" formatCode="ddd/"/>
      <fill>
        <patternFill patternType="none">
          <fgColor indexed="64"/>
          <bgColor auto="1"/>
        </patternFill>
      </fill>
      <alignment horizontal="left" vertical="center" textRotation="0" wrapText="0" indent="0" justifyLastLine="0" shrinkToFit="0" readingOrder="0"/>
      <border diagonalUp="0" diagonalDown="0">
        <left style="thick">
          <color theme="0"/>
        </left>
        <right style="thick">
          <color theme="0"/>
        </right>
        <top style="thin">
          <color rgb="FF78ACA2"/>
        </top>
        <bottom style="thin">
          <color rgb="FF78ACA2"/>
        </bottom>
        <vertical style="thick">
          <color theme="0"/>
        </vertical>
      </border>
    </dxf>
    <dxf>
      <font>
        <b val="0"/>
        <i val="0"/>
        <strike val="0"/>
        <condense val="0"/>
        <extend val="0"/>
        <outline val="0"/>
        <shadow val="0"/>
        <u val="none"/>
        <vertAlign val="baseline"/>
        <sz val="11"/>
        <color theme="1" tint="0.249977111117893"/>
        <name val="Century Gothic"/>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left style="thick">
          <color theme="0"/>
        </left>
        <right style="thick">
          <color theme="0"/>
        </right>
        <top style="thin">
          <color rgb="FF78ACA2"/>
        </top>
        <bottom style="thin">
          <color rgb="FF78ACA2"/>
        </bottom>
        <vertical style="thick">
          <color theme="0"/>
        </vertical>
      </border>
    </dxf>
    <dxf>
      <font>
        <b val="0"/>
        <i val="0"/>
        <strike val="0"/>
        <condense val="0"/>
        <extend val="0"/>
        <outline val="0"/>
        <shadow val="0"/>
        <u val="none"/>
        <vertAlign val="baseline"/>
        <sz val="11"/>
        <color theme="1" tint="0.249977111117893"/>
        <name val="Century Gothic"/>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left style="thin">
          <color rgb="FFABD1CB"/>
        </left>
        <right style="thick">
          <color theme="0"/>
        </right>
        <top style="thin">
          <color rgb="FF78ACA2"/>
        </top>
        <bottom style="thin">
          <color rgb="FF78ACA2"/>
        </bottom>
        <vertical style="thick">
          <color theme="0"/>
        </vertical>
      </border>
      <protection locked="1" hidden="0"/>
    </dxf>
    <dxf>
      <border>
        <top style="thin">
          <color rgb="FF78ACA2"/>
        </top>
      </border>
    </dxf>
    <dxf>
      <border diagonalUp="0" diagonalDown="0">
        <left style="thin">
          <color rgb="FF78ACA2"/>
        </left>
        <right style="thin">
          <color rgb="FF78ACA2"/>
        </right>
        <top style="thin">
          <color rgb="FF78ACA2"/>
        </top>
        <bottom style="thin">
          <color rgb="FF78ACA2"/>
        </bottom>
      </border>
    </dxf>
    <dxf>
      <font>
        <strike val="0"/>
        <outline val="0"/>
        <shadow val="0"/>
        <u val="none"/>
        <vertAlign val="baseline"/>
        <sz val="11"/>
        <name val="Century Gothic"/>
        <family val="2"/>
        <scheme val="none"/>
      </font>
      <fill>
        <patternFill patternType="none">
          <fgColor indexed="64"/>
          <bgColor auto="1"/>
        </patternFill>
      </fill>
      <alignment horizontal="general" vertical="bottom" textRotation="0" wrapText="0" indent="0" justifyLastLine="0" shrinkToFit="0" readingOrder="0"/>
    </dxf>
    <dxf>
      <border>
        <bottom style="thick">
          <color theme="0"/>
        </bottom>
      </border>
    </dxf>
    <dxf>
      <font>
        <b/>
        <strike val="0"/>
        <outline val="0"/>
        <shadow val="0"/>
        <u val="none"/>
        <vertAlign val="baseline"/>
        <sz val="14"/>
        <color theme="0"/>
        <name val="Century Gothic"/>
        <family val="2"/>
        <scheme val="none"/>
      </font>
      <fill>
        <patternFill patternType="solid">
          <fgColor indexed="64"/>
          <bgColor rgb="FF78ACA2"/>
        </patternFill>
      </fill>
      <border diagonalUp="0" diagonalDown="0" outline="0">
        <left style="thick">
          <color theme="0"/>
        </left>
        <right style="thick">
          <color theme="0"/>
        </right>
        <top/>
        <bottom/>
      </border>
    </dxf>
  </dxfs>
  <tableStyles count="0" defaultTableStyle="TableStyleMedium2" defaultPivotStyle="PivotStyleLight16"/>
  <colors>
    <mruColors>
      <color rgb="FFFFD5D5"/>
      <color rgb="FFC0C9D6"/>
      <color rgb="FFAAE8C6"/>
      <color rgb="FFEEC8C8"/>
      <color rgb="FFECB2CC"/>
      <color rgb="FFC8DBEA"/>
      <color rgb="FFBAD1E4"/>
      <color rgb="FFE09C9C"/>
      <color rgb="FFD98383"/>
      <color rgb="FFE4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office-lernen.com"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139507</xdr:colOff>
      <xdr:row>70</xdr:row>
      <xdr:rowOff>39337</xdr:rowOff>
    </xdr:from>
    <xdr:to>
      <xdr:col>18</xdr:col>
      <xdr:colOff>1028701</xdr:colOff>
      <xdr:row>71</xdr:row>
      <xdr:rowOff>0</xdr:rowOff>
    </xdr:to>
    <xdr:pic>
      <xdr:nvPicPr>
        <xdr:cNvPr id="3" name="Grafik 2" descr="https://office-lernen.com/wp-content/themes/office-lernen-v4/images/logo-mini.png">
          <a:hlinkClick xmlns:r="http://schemas.openxmlformats.org/officeDocument/2006/relationships" r:id="rId1"/>
          <a:extLst>
            <a:ext uri="{FF2B5EF4-FFF2-40B4-BE49-F238E27FC236}">
              <a16:creationId xmlns:a16="http://schemas.microsoft.com/office/drawing/2014/main" id="{DFD9A707-3336-4B3C-BC6B-9D95B5B8D5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83457" y="15974662"/>
          <a:ext cx="889194" cy="151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160020</xdr:colOff>
      <xdr:row>3</xdr:row>
      <xdr:rowOff>22860</xdr:rowOff>
    </xdr:from>
    <xdr:to>
      <xdr:col>20</xdr:col>
      <xdr:colOff>68580</xdr:colOff>
      <xdr:row>21</xdr:row>
      <xdr:rowOff>198120</xdr:rowOff>
    </xdr:to>
    <xdr:sp macro="" textlink="">
      <xdr:nvSpPr>
        <xdr:cNvPr id="2" name="Textfeld 1">
          <a:extLst>
            <a:ext uri="{FF2B5EF4-FFF2-40B4-BE49-F238E27FC236}">
              <a16:creationId xmlns:a16="http://schemas.microsoft.com/office/drawing/2014/main" id="{A4AF6EE4-DCFE-4FFD-A2EE-9B6E5AA277CE}"/>
            </a:ext>
          </a:extLst>
        </xdr:cNvPr>
        <xdr:cNvSpPr txBox="1"/>
      </xdr:nvSpPr>
      <xdr:spPr>
        <a:xfrm>
          <a:off x="7086600" y="1165860"/>
          <a:ext cx="3268980" cy="470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t>Tragen Sie ein </a:t>
          </a:r>
          <a:r>
            <a:rPr lang="de-DE" sz="1400" b="1"/>
            <a:t>"X"</a:t>
          </a:r>
          <a:r>
            <a:rPr lang="de-DE" sz="1400"/>
            <a:t> in der Spalte </a:t>
          </a:r>
          <a:r>
            <a:rPr lang="de-DE" sz="1400" b="1">
              <a:solidFill>
                <a:srgbClr val="C00000"/>
              </a:solidFill>
            </a:rPr>
            <a:t>Feiertag?</a:t>
          </a:r>
          <a:r>
            <a:rPr lang="de-DE" sz="1400"/>
            <a:t> ein bei jeden Feiertag, den Sie möchten, dass der im Kalender angezeigt wird. Nur mit </a:t>
          </a:r>
          <a:r>
            <a:rPr lang="de-DE" sz="1400" b="1"/>
            <a:t>X</a:t>
          </a:r>
          <a:r>
            <a:rPr lang="de-DE" sz="1400"/>
            <a:t> markierte Feiertage werden im Kalender angezeigt.</a:t>
          </a:r>
          <a:br>
            <a:rPr lang="de-DE" sz="1400"/>
          </a:br>
          <a:br>
            <a:rPr lang="de-DE" sz="1400"/>
          </a:br>
          <a:r>
            <a:rPr lang="de-DE" sz="1400"/>
            <a:t>Markierte Feiertage, die an einem Samstag</a:t>
          </a:r>
          <a:r>
            <a:rPr lang="de-DE" sz="1400" baseline="0"/>
            <a:t> oder Sonntag</a:t>
          </a:r>
          <a:r>
            <a:rPr lang="de-DE" sz="1400"/>
            <a:t> stattfinden, werden mit roter Farbe hervorgehoben. Markierte Feiertage haben einen gelben Hintergrund.</a:t>
          </a:r>
          <a:br>
            <a:rPr lang="de-DE" sz="1400"/>
          </a:br>
          <a:br>
            <a:rPr lang="de-DE" sz="1400"/>
          </a:br>
          <a:r>
            <a:rPr lang="de-DE" sz="1400"/>
            <a:t>Weitere Ereignisse wie z. B. Betriebsferien, Geburtstage usw. können Sie ab Zeile A45 eintragen. Dazu tragen Sie das Datum des Ereignisses ein sowie die Bezeichnung. Markieren Sie anschließend das Ereignis mit </a:t>
          </a:r>
          <a:r>
            <a:rPr lang="de-DE" sz="1400" b="1"/>
            <a:t>X</a:t>
          </a:r>
          <a:r>
            <a:rPr lang="de-DE" sz="1400"/>
            <a:t>.</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ejla.memic/Dropbox/OFFICE-LERNEN/Dienstplaner%202024/Dienstplaner%20all%20in%20one%202024.xlsx" TargetMode="External"/><Relationship Id="rId2" Type="http://schemas.openxmlformats.org/officeDocument/2006/relationships/externalLinkPath" Target="file:///C:\Users\sejla.memic\Dropbox\OFFICE-LERNEN\Dienstplaner%202024\Dienstplaner%20all%20in%20one%202024.xlsx" TargetMode="External"/><Relationship Id="rId1" Type="http://schemas.openxmlformats.org/officeDocument/2006/relationships/externalLinkPath" Target="/Users/sejla.memic/Dropbox/OFFICE-LERNEN/Dienstplaner%202024/Dienstplaner%20all%20in%20one%20202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ejla.memic/Dropbox/OFFICE-LERNEN/Dienstplaner%202023/Dienstplaner%202023.xlsx" TargetMode="External"/><Relationship Id="rId2" Type="http://schemas.openxmlformats.org/officeDocument/2006/relationships/externalLinkPath" Target="file:///C:\Users\sejla.memic\Dropbox\OFFICE-LERNEN\Dienstplaner%202023\Dienstplaner%202023.xlsx" TargetMode="External"/><Relationship Id="rId1" Type="http://schemas.openxmlformats.org/officeDocument/2006/relationships/externalLinkPath" Target="/Users/sejla.memic/Dropbox/OFFICE-LERNEN/Dienstplaner%202023/Dienstplaner%202023.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sejla.memic/Dropbox/OFFICE-LERNEN/Anwesenheitslisten/Kindergarten%20Anwesenheitsliste%202025.xlsx" TargetMode="External"/><Relationship Id="rId2" Type="http://schemas.openxmlformats.org/officeDocument/2006/relationships/externalLinkPath" Target="file:///C:\Users\sejla.memic\Dropbox\OFFICE-LERNEN\Anwesenheitslisten\Kindergarten%20Anwesenheitsliste%202025.xlsx" TargetMode="External"/><Relationship Id="rId1" Type="http://schemas.openxmlformats.org/officeDocument/2006/relationships/externalLinkPath" Target="/Users/sejla.memic/Dropbox/OFFICE-LERNEN/Anwesenheitslisten/Kindergarten%20Anwesenheitslist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Januar"/>
      <sheetName val="Februar"/>
      <sheetName val="März"/>
      <sheetName val="April"/>
      <sheetName val="Mai"/>
      <sheetName val="Juni"/>
      <sheetName val="Juli"/>
      <sheetName val="August"/>
      <sheetName val="September"/>
      <sheetName val="Oktober"/>
      <sheetName val="November"/>
      <sheetName val="Dezember"/>
      <sheetName val="Feiertage"/>
      <sheetName val="Mitarbeiter"/>
      <sheetName val="Dienstplaner all in one 20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ienstplaner"/>
      <sheetName val="Feiertage"/>
      <sheetName val="Abwesenheitsgründe &amp; Schichten"/>
      <sheetName val="Dienstplaner 2023"/>
    </sheetNames>
    <sheetDataSet>
      <sheetData sheetId="0">
        <row r="11">
          <cell r="B11">
            <v>44927</v>
          </cell>
        </row>
      </sheetData>
      <sheetData sheetId="1"/>
      <sheetData sheetId="2">
        <row r="2">
          <cell r="F2" t="str">
            <v>S1</v>
          </cell>
        </row>
        <row r="3">
          <cell r="F3" t="str">
            <v>S2</v>
          </cell>
        </row>
        <row r="4">
          <cell r="F4" t="str">
            <v>S3</v>
          </cell>
        </row>
        <row r="5">
          <cell r="F5" t="str">
            <v>S4</v>
          </cell>
        </row>
        <row r="6">
          <cell r="F6" t="str">
            <v>S5</v>
          </cell>
        </row>
        <row r="7">
          <cell r="F7" t="str">
            <v>S6</v>
          </cell>
        </row>
        <row r="8">
          <cell r="F8" t="str">
            <v>U</v>
          </cell>
        </row>
        <row r="9">
          <cell r="F9" t="str">
            <v>u</v>
          </cell>
        </row>
        <row r="10">
          <cell r="F10" t="str">
            <v>k</v>
          </cell>
        </row>
        <row r="11">
          <cell r="F11" t="str">
            <v>K 1/2</v>
          </cell>
        </row>
        <row r="12">
          <cell r="F12" t="str">
            <v>kk</v>
          </cell>
        </row>
        <row r="13">
          <cell r="F13" t="str">
            <v>G</v>
          </cell>
        </row>
        <row r="14">
          <cell r="F14" t="str">
            <v>A</v>
          </cell>
        </row>
        <row r="15">
          <cell r="F15" t="str">
            <v>H</v>
          </cell>
        </row>
        <row r="16">
          <cell r="F16" t="str">
            <v>E</v>
          </cell>
        </row>
        <row r="17">
          <cell r="F17" t="str">
            <v>B</v>
          </cell>
        </row>
        <row r="18">
          <cell r="F18" t="str">
            <v>D</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Januar"/>
      <sheetName val="Februar"/>
      <sheetName val="März"/>
      <sheetName val="April"/>
      <sheetName val="Mai"/>
      <sheetName val="Juni"/>
      <sheetName val="Juli"/>
      <sheetName val="August"/>
      <sheetName val="September"/>
      <sheetName val="Oktober"/>
      <sheetName val="November"/>
      <sheetName val="Dezember"/>
      <sheetName val="Feiertage"/>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A83550-4524-44E0-943D-A9516F598EC2}" name="Tabelle1" displayName="Tabelle1" ref="A1:G51" totalsRowShown="0" headerRowDxfId="39" dataDxfId="37" headerRowBorderDxfId="38" tableBorderDxfId="36" totalsRowBorderDxfId="35">
  <autoFilter ref="A1:G51" xr:uid="{4EAEEA1E-B5B6-4DDD-9744-8690A2A4EE58}"/>
  <sortState xmlns:xlrd2="http://schemas.microsoft.com/office/spreadsheetml/2017/richdata2" ref="A2:G51">
    <sortCondition ref="A1:A51"/>
  </sortState>
  <tableColumns count="7">
    <tableColumn id="1" xr3:uid="{E8824174-4A27-440F-B71A-B08667874FA2}" name="Datum" dataDxfId="34"/>
    <tableColumn id="2" xr3:uid="{9379DCB1-372E-4792-AB76-4C987E8BD4AF}" name="Jahr" dataDxfId="33">
      <calculatedColumnFormula>IF(D2="x",A2,"")</calculatedColumnFormula>
    </tableColumn>
    <tableColumn id="8" xr3:uid="{6F12C19D-780F-47FD-8422-787882A10B5F}" name="Tag" dataDxfId="32">
      <calculatedColumnFormula>IF(D2="x",A2,"")</calculatedColumnFormula>
    </tableColumn>
    <tableColumn id="3" xr3:uid="{417EB716-6153-40E1-992E-25A21CEC4578}" name="Feiertag?" dataDxfId="31"/>
    <tableColumn id="4" xr3:uid="{0AC59DE0-DF53-48CC-8F84-D9C82B43A6ED}" name="Bezeihnung" dataDxfId="30"/>
    <tableColumn id="5" xr3:uid="{9DC25242-82D2-4F73-9CF4-C849F4DA2DF3}" name="Land" dataDxfId="29"/>
    <tableColumn id="6" xr3:uid="{EED89E78-13C8-4F6F-AF81-12CF1CEED510}" name="Gesetz.?" dataDxfId="28"/>
  </tableColumns>
  <tableStyleInfo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7B6F-BCA0-49CB-87F8-5008623AFF65}">
  <sheetPr>
    <tabColor theme="9" tint="0.39997558519241921"/>
  </sheetPr>
  <dimension ref="A1:AD71"/>
  <sheetViews>
    <sheetView showGridLines="0" tabSelected="1" zoomScaleNormal="100" workbookViewId="0">
      <pane ySplit="2" topLeftCell="A4" activePane="bottomLeft" state="frozen"/>
      <selection activeCell="B1" sqref="B1"/>
      <selection pane="bottomLeft" activeCell="D5" sqref="D5"/>
    </sheetView>
  </sheetViews>
  <sheetFormatPr baseColWidth="10" defaultColWidth="11.44140625" defaultRowHeight="13.8" x14ac:dyDescent="0.25"/>
  <cols>
    <col min="1" max="1" width="2.21875" style="1" customWidth="1"/>
    <col min="2" max="2" width="3.21875" style="1" bestFit="1" customWidth="1"/>
    <col min="3" max="3" width="5.21875" style="1" bestFit="1" customWidth="1"/>
    <col min="4" max="4" width="15.77734375" style="1" customWidth="1"/>
    <col min="5" max="5" width="3.21875" style="1" bestFit="1" customWidth="1"/>
    <col min="6" max="6" width="5.21875" style="1" bestFit="1" customWidth="1"/>
    <col min="7" max="7" width="15.77734375" style="1" customWidth="1"/>
    <col min="8" max="8" width="3.21875" style="1" bestFit="1" customWidth="1"/>
    <col min="9" max="9" width="5.21875" style="1" bestFit="1" customWidth="1"/>
    <col min="10" max="10" width="15.77734375" style="1" customWidth="1"/>
    <col min="11" max="11" width="3" style="1" customWidth="1"/>
    <col min="12" max="12" width="5.21875" style="1" bestFit="1" customWidth="1"/>
    <col min="13" max="13" width="15.77734375" style="1" customWidth="1"/>
    <col min="14" max="14" width="3.21875" style="1" bestFit="1" customWidth="1"/>
    <col min="15" max="15" width="5.21875" style="1" bestFit="1" customWidth="1"/>
    <col min="16" max="16" width="15.77734375" style="1" customWidth="1"/>
    <col min="17" max="17" width="3.21875" style="1" bestFit="1" customWidth="1"/>
    <col min="18" max="18" width="5.21875" style="1" bestFit="1" customWidth="1"/>
    <col min="19" max="19" width="15.77734375" style="1" customWidth="1"/>
    <col min="20" max="20" width="1" style="1" hidden="1" customWidth="1"/>
    <col min="21" max="21" width="4.44140625" style="1" bestFit="1" customWidth="1"/>
    <col min="22" max="22" width="11.44140625" style="1"/>
    <col min="23" max="23" width="3" style="1" hidden="1" customWidth="1"/>
    <col min="24" max="24" width="3" style="1" bestFit="1" customWidth="1"/>
    <col min="25" max="25" width="4.44140625" style="1" bestFit="1" customWidth="1"/>
    <col min="26" max="26" width="11.44140625" style="1"/>
    <col min="27" max="27" width="3" style="1" bestFit="1" customWidth="1"/>
    <col min="28" max="28" width="4.44140625" style="1" bestFit="1" customWidth="1"/>
    <col min="29" max="29" width="11.44140625" style="1"/>
    <col min="30" max="30" width="3" style="1" bestFit="1" customWidth="1"/>
    <col min="31" max="31" width="4.44140625" style="1" bestFit="1" customWidth="1"/>
    <col min="32" max="32" width="11.44140625" style="1"/>
    <col min="33" max="33" width="3" style="1" bestFit="1" customWidth="1"/>
    <col min="34" max="34" width="4.44140625" style="1" bestFit="1" customWidth="1"/>
    <col min="35" max="16384" width="11.44140625" style="1"/>
  </cols>
  <sheetData>
    <row r="1" spans="1:23" ht="41.25" customHeight="1" thickBot="1" x14ac:dyDescent="0.3">
      <c r="A1" s="71"/>
      <c r="B1" s="78" t="s">
        <v>33</v>
      </c>
      <c r="C1" s="78"/>
      <c r="D1" s="78"/>
      <c r="E1" s="72"/>
      <c r="F1" s="79" t="s">
        <v>34</v>
      </c>
      <c r="G1" s="79"/>
      <c r="H1" s="79"/>
      <c r="I1" s="72"/>
      <c r="J1" s="79" t="s">
        <v>35</v>
      </c>
      <c r="K1" s="79"/>
      <c r="L1" s="79"/>
      <c r="M1" s="71"/>
      <c r="N1" s="71"/>
      <c r="O1" s="71"/>
      <c r="P1" s="71"/>
      <c r="Q1" s="76">
        <v>2027</v>
      </c>
      <c r="R1" s="76"/>
      <c r="S1" s="76"/>
      <c r="W1" s="3"/>
    </row>
    <row r="2" spans="1:23" ht="40.200000000000003" thickTop="1" thickBot="1" x14ac:dyDescent="0.3">
      <c r="A2" s="71"/>
      <c r="B2" s="80">
        <v>30</v>
      </c>
      <c r="C2" s="80"/>
      <c r="D2" s="80"/>
      <c r="E2" s="73"/>
      <c r="F2" s="81">
        <f>SUMPRODUCT((--EXACT($W$2,B5:S70)))</f>
        <v>5</v>
      </c>
      <c r="G2" s="81"/>
      <c r="H2" s="81"/>
      <c r="I2" s="73"/>
      <c r="J2" s="81">
        <f>B2-F2</f>
        <v>25</v>
      </c>
      <c r="K2" s="82"/>
      <c r="L2" s="82"/>
      <c r="M2" s="71"/>
      <c r="N2" s="71"/>
      <c r="O2" s="71"/>
      <c r="P2" s="71"/>
      <c r="Q2" s="77"/>
      <c r="R2" s="77"/>
      <c r="S2" s="77"/>
      <c r="W2" s="4" t="s">
        <v>36</v>
      </c>
    </row>
    <row r="3" spans="1:23" s="28" customFormat="1" ht="13.5" hidden="1" customHeight="1" thickTop="1" thickBot="1" x14ac:dyDescent="0.3">
      <c r="B3" s="101">
        <f>DATE($Q$1,1,1)</f>
        <v>46388</v>
      </c>
      <c r="C3" s="102"/>
      <c r="D3" s="102"/>
      <c r="E3" s="103">
        <f>DATE($Q$1,2,1)</f>
        <v>46419</v>
      </c>
      <c r="F3" s="103"/>
      <c r="G3" s="103"/>
      <c r="H3" s="103">
        <f>DATE($Q$1,3,1)</f>
        <v>46447</v>
      </c>
      <c r="I3" s="107"/>
      <c r="J3" s="107"/>
      <c r="K3" s="103">
        <f>DATE($Q$1,4,1)</f>
        <v>46478</v>
      </c>
      <c r="L3" s="107"/>
      <c r="M3" s="107"/>
      <c r="N3" s="108">
        <f>DATE($Q$1,5,1)</f>
        <v>46508</v>
      </c>
      <c r="O3" s="109"/>
      <c r="P3" s="109"/>
      <c r="Q3" s="108">
        <f>DATE($Q$1,6,1)</f>
        <v>46539</v>
      </c>
      <c r="R3" s="109"/>
      <c r="S3" s="109"/>
      <c r="W3" s="29"/>
    </row>
    <row r="4" spans="1:23" ht="29.25" customHeight="1" thickTop="1" thickBot="1" x14ac:dyDescent="0.3">
      <c r="B4" s="83" t="s">
        <v>79</v>
      </c>
      <c r="C4" s="84"/>
      <c r="D4" s="85"/>
      <c r="E4" s="86" t="s">
        <v>22</v>
      </c>
      <c r="F4" s="87"/>
      <c r="G4" s="88"/>
      <c r="H4" s="89" t="s">
        <v>23</v>
      </c>
      <c r="I4" s="90"/>
      <c r="J4" s="91"/>
      <c r="K4" s="92" t="s">
        <v>24</v>
      </c>
      <c r="L4" s="93"/>
      <c r="M4" s="94"/>
      <c r="N4" s="95" t="s">
        <v>25</v>
      </c>
      <c r="O4" s="96"/>
      <c r="P4" s="97"/>
      <c r="Q4" s="98" t="s">
        <v>26</v>
      </c>
      <c r="R4" s="99"/>
      <c r="S4" s="100"/>
      <c r="V4" s="14"/>
    </row>
    <row r="5" spans="1:23" x14ac:dyDescent="0.25">
      <c r="B5" s="19">
        <f>B3</f>
        <v>46388</v>
      </c>
      <c r="C5" s="20">
        <f>B5</f>
        <v>46388</v>
      </c>
      <c r="D5" s="21"/>
      <c r="E5" s="19">
        <f>E3</f>
        <v>46419</v>
      </c>
      <c r="F5" s="20">
        <f>E5</f>
        <v>46419</v>
      </c>
      <c r="G5" s="22"/>
      <c r="H5" s="23">
        <f>H3</f>
        <v>46447</v>
      </c>
      <c r="I5" s="20">
        <f>H5</f>
        <v>46447</v>
      </c>
      <c r="J5" s="24"/>
      <c r="K5" s="25">
        <f>K3</f>
        <v>46478</v>
      </c>
      <c r="L5" s="20">
        <f>K5</f>
        <v>46478</v>
      </c>
      <c r="M5" s="21"/>
      <c r="N5" s="19">
        <f>N3</f>
        <v>46508</v>
      </c>
      <c r="O5" s="20">
        <f>N5</f>
        <v>46508</v>
      </c>
      <c r="P5" s="26"/>
      <c r="Q5" s="19">
        <f>Q3</f>
        <v>46539</v>
      </c>
      <c r="R5" s="20">
        <f>Q5</f>
        <v>46539</v>
      </c>
      <c r="S5" s="21"/>
    </row>
    <row r="6" spans="1:23" x14ac:dyDescent="0.25">
      <c r="B6" s="5">
        <f>IF(MONTH(B5+1)=MONTH(B5),B5+1,"")</f>
        <v>46389</v>
      </c>
      <c r="C6" s="20">
        <f t="shared" ref="C6:C35" si="0">B6</f>
        <v>46389</v>
      </c>
      <c r="D6" s="8"/>
      <c r="E6" s="5">
        <f>IF(MONTH(E5+1)=MONTH(E5),E5+1,"")</f>
        <v>46420</v>
      </c>
      <c r="F6" s="20">
        <f t="shared" ref="F6:F32" si="1">E6</f>
        <v>46420</v>
      </c>
      <c r="G6" s="15"/>
      <c r="H6" s="17">
        <f>IF(MONTH(H5+1)=MONTH(H5),H5+1,"")</f>
        <v>46448</v>
      </c>
      <c r="I6" s="20">
        <f t="shared" ref="I6:I35" si="2">H6</f>
        <v>46448</v>
      </c>
      <c r="J6" s="18"/>
      <c r="K6" s="16">
        <f>IF(MONTH(K5+1)=MONTH(K5),K5+1,"")</f>
        <v>46479</v>
      </c>
      <c r="L6" s="20">
        <f t="shared" ref="L6:L35" si="3">K6</f>
        <v>46479</v>
      </c>
      <c r="M6" s="8"/>
      <c r="N6" s="5">
        <f>IF(MONTH(N5+1)=MONTH(N5),N5+1,"")</f>
        <v>46509</v>
      </c>
      <c r="O6" s="20">
        <f t="shared" ref="O6:O35" si="4">N6</f>
        <v>46509</v>
      </c>
      <c r="P6" s="12"/>
      <c r="Q6" s="5">
        <f>IF(MONTH(Q5+1)=MONTH(Q5),Q5+1,"")</f>
        <v>46540</v>
      </c>
      <c r="R6" s="20">
        <f t="shared" ref="R6:R35" si="5">Q6</f>
        <v>46540</v>
      </c>
      <c r="S6" s="8"/>
    </row>
    <row r="7" spans="1:23" x14ac:dyDescent="0.25">
      <c r="B7" s="5">
        <f t="shared" ref="B7:B35" si="6">IF(MONTH(B6+1)=MONTH(B6),B6+1,"")</f>
        <v>46390</v>
      </c>
      <c r="C7" s="20">
        <f t="shared" si="0"/>
        <v>46390</v>
      </c>
      <c r="D7" s="8"/>
      <c r="E7" s="5">
        <f t="shared" ref="E7:E33" si="7">IF(MONTH(E6+1)=MONTH(E6),E6+1,"")</f>
        <v>46421</v>
      </c>
      <c r="F7" s="20">
        <f t="shared" si="1"/>
        <v>46421</v>
      </c>
      <c r="G7" s="15"/>
      <c r="H7" s="17">
        <f t="shared" ref="H7:H35" si="8">IF(MONTH(H6+1)=MONTH(H6),H6+1,"")</f>
        <v>46449</v>
      </c>
      <c r="I7" s="20">
        <f t="shared" si="2"/>
        <v>46449</v>
      </c>
      <c r="J7" s="18"/>
      <c r="K7" s="16">
        <f t="shared" ref="K7:K35" si="9">IF(MONTH(K6+1)=MONTH(K6),K6+1,"")</f>
        <v>46480</v>
      </c>
      <c r="L7" s="20">
        <f t="shared" si="3"/>
        <v>46480</v>
      </c>
      <c r="M7" s="8"/>
      <c r="N7" s="5">
        <f t="shared" ref="N7:N35" si="10">IF(MONTH(N6+1)=MONTH(N6),N6+1,"")</f>
        <v>46510</v>
      </c>
      <c r="O7" s="20">
        <f t="shared" si="4"/>
        <v>46510</v>
      </c>
      <c r="P7" s="12"/>
      <c r="Q7" s="5">
        <f t="shared" ref="Q7:Q35" si="11">IF(MONTH(Q6+1)=MONTH(Q6),Q6+1,"")</f>
        <v>46541</v>
      </c>
      <c r="R7" s="20">
        <f t="shared" si="5"/>
        <v>46541</v>
      </c>
      <c r="S7" s="8"/>
    </row>
    <row r="8" spans="1:23" x14ac:dyDescent="0.25">
      <c r="B8" s="5">
        <f t="shared" si="6"/>
        <v>46391</v>
      </c>
      <c r="C8" s="20">
        <f t="shared" si="0"/>
        <v>46391</v>
      </c>
      <c r="D8" s="8"/>
      <c r="E8" s="5">
        <f t="shared" si="7"/>
        <v>46422</v>
      </c>
      <c r="F8" s="20">
        <f t="shared" si="1"/>
        <v>46422</v>
      </c>
      <c r="G8" s="15"/>
      <c r="H8" s="17">
        <f t="shared" si="8"/>
        <v>46450</v>
      </c>
      <c r="I8" s="20">
        <f t="shared" si="2"/>
        <v>46450</v>
      </c>
      <c r="J8" s="18"/>
      <c r="K8" s="16">
        <f t="shared" si="9"/>
        <v>46481</v>
      </c>
      <c r="L8" s="20">
        <f t="shared" si="3"/>
        <v>46481</v>
      </c>
      <c r="M8" s="8"/>
      <c r="N8" s="5">
        <f t="shared" si="10"/>
        <v>46511</v>
      </c>
      <c r="O8" s="20">
        <f t="shared" si="4"/>
        <v>46511</v>
      </c>
      <c r="P8" s="12"/>
      <c r="Q8" s="5">
        <f t="shared" si="11"/>
        <v>46542</v>
      </c>
      <c r="R8" s="20">
        <f t="shared" si="5"/>
        <v>46542</v>
      </c>
      <c r="S8" s="8"/>
    </row>
    <row r="9" spans="1:23" x14ac:dyDescent="0.25">
      <c r="B9" s="5">
        <f t="shared" si="6"/>
        <v>46392</v>
      </c>
      <c r="C9" s="20">
        <f t="shared" si="0"/>
        <v>46392</v>
      </c>
      <c r="D9" s="8"/>
      <c r="E9" s="5">
        <f t="shared" si="7"/>
        <v>46423</v>
      </c>
      <c r="F9" s="20">
        <f t="shared" si="1"/>
        <v>46423</v>
      </c>
      <c r="G9" s="15"/>
      <c r="H9" s="17">
        <f t="shared" si="8"/>
        <v>46451</v>
      </c>
      <c r="I9" s="20">
        <f t="shared" si="2"/>
        <v>46451</v>
      </c>
      <c r="J9" s="18"/>
      <c r="K9" s="16">
        <f t="shared" si="9"/>
        <v>46482</v>
      </c>
      <c r="L9" s="20">
        <f t="shared" si="3"/>
        <v>46482</v>
      </c>
      <c r="M9" s="8"/>
      <c r="N9" s="5">
        <f t="shared" si="10"/>
        <v>46512</v>
      </c>
      <c r="O9" s="20">
        <f t="shared" si="4"/>
        <v>46512</v>
      </c>
      <c r="P9" s="12"/>
      <c r="Q9" s="5">
        <f t="shared" si="11"/>
        <v>46543</v>
      </c>
      <c r="R9" s="20">
        <f t="shared" si="5"/>
        <v>46543</v>
      </c>
      <c r="S9" s="8"/>
    </row>
    <row r="10" spans="1:23" x14ac:dyDescent="0.25">
      <c r="B10" s="5">
        <f t="shared" si="6"/>
        <v>46393</v>
      </c>
      <c r="C10" s="20">
        <f t="shared" si="0"/>
        <v>46393</v>
      </c>
      <c r="D10" s="8"/>
      <c r="E10" s="5">
        <f t="shared" si="7"/>
        <v>46424</v>
      </c>
      <c r="F10" s="20">
        <f t="shared" si="1"/>
        <v>46424</v>
      </c>
      <c r="G10" s="15"/>
      <c r="H10" s="17">
        <f t="shared" si="8"/>
        <v>46452</v>
      </c>
      <c r="I10" s="20">
        <f t="shared" si="2"/>
        <v>46452</v>
      </c>
      <c r="J10" s="18"/>
      <c r="K10" s="16">
        <f t="shared" si="9"/>
        <v>46483</v>
      </c>
      <c r="L10" s="20">
        <f t="shared" si="3"/>
        <v>46483</v>
      </c>
      <c r="M10" s="8"/>
      <c r="N10" s="5">
        <f t="shared" si="10"/>
        <v>46513</v>
      </c>
      <c r="O10" s="20">
        <f t="shared" si="4"/>
        <v>46513</v>
      </c>
      <c r="P10" s="12"/>
      <c r="Q10" s="5">
        <f t="shared" si="11"/>
        <v>46544</v>
      </c>
      <c r="R10" s="20">
        <f t="shared" si="5"/>
        <v>46544</v>
      </c>
      <c r="S10" s="8"/>
    </row>
    <row r="11" spans="1:23" x14ac:dyDescent="0.25">
      <c r="B11" s="5">
        <f t="shared" si="6"/>
        <v>46394</v>
      </c>
      <c r="C11" s="20">
        <f t="shared" si="0"/>
        <v>46394</v>
      </c>
      <c r="D11" s="8"/>
      <c r="E11" s="5">
        <f t="shared" si="7"/>
        <v>46425</v>
      </c>
      <c r="F11" s="20">
        <f t="shared" si="1"/>
        <v>46425</v>
      </c>
      <c r="G11" s="15"/>
      <c r="H11" s="17">
        <f t="shared" si="8"/>
        <v>46453</v>
      </c>
      <c r="I11" s="20">
        <f t="shared" si="2"/>
        <v>46453</v>
      </c>
      <c r="J11" s="18"/>
      <c r="K11" s="16">
        <f t="shared" si="9"/>
        <v>46484</v>
      </c>
      <c r="L11" s="20">
        <f t="shared" si="3"/>
        <v>46484</v>
      </c>
      <c r="M11" s="8"/>
      <c r="N11" s="5">
        <f t="shared" si="10"/>
        <v>46514</v>
      </c>
      <c r="O11" s="20">
        <f t="shared" si="4"/>
        <v>46514</v>
      </c>
      <c r="P11" s="12"/>
      <c r="Q11" s="5">
        <f t="shared" si="11"/>
        <v>46545</v>
      </c>
      <c r="R11" s="20">
        <f t="shared" si="5"/>
        <v>46545</v>
      </c>
      <c r="S11" s="8"/>
    </row>
    <row r="12" spans="1:23" x14ac:dyDescent="0.25">
      <c r="B12" s="5">
        <f t="shared" si="6"/>
        <v>46395</v>
      </c>
      <c r="C12" s="20">
        <f t="shared" si="0"/>
        <v>46395</v>
      </c>
      <c r="D12" s="8"/>
      <c r="E12" s="5">
        <f t="shared" si="7"/>
        <v>46426</v>
      </c>
      <c r="F12" s="20">
        <f t="shared" si="1"/>
        <v>46426</v>
      </c>
      <c r="G12" s="15"/>
      <c r="H12" s="17">
        <f t="shared" si="8"/>
        <v>46454</v>
      </c>
      <c r="I12" s="20">
        <f t="shared" si="2"/>
        <v>46454</v>
      </c>
      <c r="J12" s="18"/>
      <c r="K12" s="16">
        <f t="shared" si="9"/>
        <v>46485</v>
      </c>
      <c r="L12" s="20">
        <f t="shared" si="3"/>
        <v>46485</v>
      </c>
      <c r="M12" s="8"/>
      <c r="N12" s="5">
        <f t="shared" si="10"/>
        <v>46515</v>
      </c>
      <c r="O12" s="20">
        <f t="shared" si="4"/>
        <v>46515</v>
      </c>
      <c r="P12" s="12"/>
      <c r="Q12" s="5">
        <f t="shared" si="11"/>
        <v>46546</v>
      </c>
      <c r="R12" s="20">
        <f t="shared" si="5"/>
        <v>46546</v>
      </c>
      <c r="S12" s="8"/>
    </row>
    <row r="13" spans="1:23" x14ac:dyDescent="0.25">
      <c r="B13" s="5">
        <f t="shared" si="6"/>
        <v>46396</v>
      </c>
      <c r="C13" s="20">
        <f t="shared" si="0"/>
        <v>46396</v>
      </c>
      <c r="D13" s="8"/>
      <c r="E13" s="5">
        <f t="shared" si="7"/>
        <v>46427</v>
      </c>
      <c r="F13" s="20">
        <f t="shared" si="1"/>
        <v>46427</v>
      </c>
      <c r="G13" s="15"/>
      <c r="H13" s="17">
        <f t="shared" si="8"/>
        <v>46455</v>
      </c>
      <c r="I13" s="20">
        <f t="shared" si="2"/>
        <v>46455</v>
      </c>
      <c r="J13" s="18"/>
      <c r="K13" s="16">
        <f t="shared" si="9"/>
        <v>46486</v>
      </c>
      <c r="L13" s="20">
        <f t="shared" si="3"/>
        <v>46486</v>
      </c>
      <c r="M13" s="8"/>
      <c r="N13" s="5">
        <f t="shared" si="10"/>
        <v>46516</v>
      </c>
      <c r="O13" s="20">
        <f t="shared" si="4"/>
        <v>46516</v>
      </c>
      <c r="P13" s="12"/>
      <c r="Q13" s="5">
        <f t="shared" si="11"/>
        <v>46547</v>
      </c>
      <c r="R13" s="20">
        <f t="shared" si="5"/>
        <v>46547</v>
      </c>
      <c r="S13" s="8"/>
    </row>
    <row r="14" spans="1:23" x14ac:dyDescent="0.25">
      <c r="B14" s="5">
        <f t="shared" si="6"/>
        <v>46397</v>
      </c>
      <c r="C14" s="20">
        <f t="shared" si="0"/>
        <v>46397</v>
      </c>
      <c r="D14" s="8"/>
      <c r="E14" s="5">
        <f t="shared" si="7"/>
        <v>46428</v>
      </c>
      <c r="F14" s="20">
        <f t="shared" si="1"/>
        <v>46428</v>
      </c>
      <c r="G14" s="15"/>
      <c r="H14" s="17">
        <f t="shared" si="8"/>
        <v>46456</v>
      </c>
      <c r="I14" s="20">
        <f t="shared" si="2"/>
        <v>46456</v>
      </c>
      <c r="J14" s="18"/>
      <c r="K14" s="16">
        <f t="shared" si="9"/>
        <v>46487</v>
      </c>
      <c r="L14" s="20">
        <f t="shared" si="3"/>
        <v>46487</v>
      </c>
      <c r="M14" s="8"/>
      <c r="N14" s="5">
        <f t="shared" si="10"/>
        <v>46517</v>
      </c>
      <c r="O14" s="20">
        <f t="shared" si="4"/>
        <v>46517</v>
      </c>
      <c r="P14" s="12"/>
      <c r="Q14" s="5">
        <f t="shared" si="11"/>
        <v>46548</v>
      </c>
      <c r="R14" s="20">
        <f t="shared" si="5"/>
        <v>46548</v>
      </c>
      <c r="S14" s="8"/>
    </row>
    <row r="15" spans="1:23" x14ac:dyDescent="0.25">
      <c r="B15" s="5">
        <f t="shared" si="6"/>
        <v>46398</v>
      </c>
      <c r="C15" s="20">
        <f t="shared" si="0"/>
        <v>46398</v>
      </c>
      <c r="D15" s="8"/>
      <c r="E15" s="5">
        <f t="shared" si="7"/>
        <v>46429</v>
      </c>
      <c r="F15" s="20">
        <f t="shared" si="1"/>
        <v>46429</v>
      </c>
      <c r="G15" s="15" t="s">
        <v>36</v>
      </c>
      <c r="H15" s="17">
        <f t="shared" si="8"/>
        <v>46457</v>
      </c>
      <c r="I15" s="20">
        <f t="shared" si="2"/>
        <v>46457</v>
      </c>
      <c r="J15" s="18"/>
      <c r="K15" s="16">
        <f t="shared" si="9"/>
        <v>46488</v>
      </c>
      <c r="L15" s="20">
        <f t="shared" si="3"/>
        <v>46488</v>
      </c>
      <c r="M15" s="8"/>
      <c r="N15" s="5">
        <f t="shared" si="10"/>
        <v>46518</v>
      </c>
      <c r="O15" s="20">
        <f t="shared" si="4"/>
        <v>46518</v>
      </c>
      <c r="P15" s="12"/>
      <c r="Q15" s="5">
        <f t="shared" si="11"/>
        <v>46549</v>
      </c>
      <c r="R15" s="20">
        <f t="shared" si="5"/>
        <v>46549</v>
      </c>
      <c r="S15" s="8"/>
    </row>
    <row r="16" spans="1:23" x14ac:dyDescent="0.25">
      <c r="B16" s="5">
        <f t="shared" si="6"/>
        <v>46399</v>
      </c>
      <c r="C16" s="20">
        <f t="shared" si="0"/>
        <v>46399</v>
      </c>
      <c r="D16" s="8"/>
      <c r="E16" s="5">
        <f t="shared" si="7"/>
        <v>46430</v>
      </c>
      <c r="F16" s="20">
        <f t="shared" si="1"/>
        <v>46430</v>
      </c>
      <c r="G16" s="15" t="s">
        <v>36</v>
      </c>
      <c r="H16" s="17">
        <f t="shared" si="8"/>
        <v>46458</v>
      </c>
      <c r="I16" s="20">
        <f t="shared" si="2"/>
        <v>46458</v>
      </c>
      <c r="J16" s="18"/>
      <c r="K16" s="16">
        <f t="shared" si="9"/>
        <v>46489</v>
      </c>
      <c r="L16" s="20">
        <f t="shared" si="3"/>
        <v>46489</v>
      </c>
      <c r="M16" s="8"/>
      <c r="N16" s="5">
        <f t="shared" si="10"/>
        <v>46519</v>
      </c>
      <c r="O16" s="20">
        <f t="shared" si="4"/>
        <v>46519</v>
      </c>
      <c r="P16" s="12"/>
      <c r="Q16" s="5">
        <f t="shared" si="11"/>
        <v>46550</v>
      </c>
      <c r="R16" s="20">
        <f t="shared" si="5"/>
        <v>46550</v>
      </c>
      <c r="S16" s="8"/>
    </row>
    <row r="17" spans="2:19" x14ac:dyDescent="0.25">
      <c r="B17" s="5">
        <f t="shared" si="6"/>
        <v>46400</v>
      </c>
      <c r="C17" s="20">
        <f t="shared" si="0"/>
        <v>46400</v>
      </c>
      <c r="D17" s="8"/>
      <c r="E17" s="5">
        <f t="shared" si="7"/>
        <v>46431</v>
      </c>
      <c r="F17" s="20">
        <f t="shared" si="1"/>
        <v>46431</v>
      </c>
      <c r="G17" s="15"/>
      <c r="H17" s="17">
        <f t="shared" si="8"/>
        <v>46459</v>
      </c>
      <c r="I17" s="20">
        <f t="shared" si="2"/>
        <v>46459</v>
      </c>
      <c r="J17" s="18"/>
      <c r="K17" s="16">
        <f t="shared" si="9"/>
        <v>46490</v>
      </c>
      <c r="L17" s="20">
        <f t="shared" si="3"/>
        <v>46490</v>
      </c>
      <c r="M17" s="8"/>
      <c r="N17" s="5">
        <f t="shared" si="10"/>
        <v>46520</v>
      </c>
      <c r="O17" s="20">
        <f t="shared" si="4"/>
        <v>46520</v>
      </c>
      <c r="P17" s="12"/>
      <c r="Q17" s="5">
        <f t="shared" si="11"/>
        <v>46551</v>
      </c>
      <c r="R17" s="20">
        <f t="shared" si="5"/>
        <v>46551</v>
      </c>
      <c r="S17" s="8"/>
    </row>
    <row r="18" spans="2:19" x14ac:dyDescent="0.25">
      <c r="B18" s="5">
        <f t="shared" si="6"/>
        <v>46401</v>
      </c>
      <c r="C18" s="20">
        <f t="shared" si="0"/>
        <v>46401</v>
      </c>
      <c r="D18" s="8"/>
      <c r="E18" s="5">
        <f t="shared" si="7"/>
        <v>46432</v>
      </c>
      <c r="F18" s="20">
        <f t="shared" si="1"/>
        <v>46432</v>
      </c>
      <c r="G18" s="15" t="s">
        <v>36</v>
      </c>
      <c r="H18" s="17">
        <f t="shared" si="8"/>
        <v>46460</v>
      </c>
      <c r="I18" s="20">
        <f t="shared" si="2"/>
        <v>46460</v>
      </c>
      <c r="J18" s="18"/>
      <c r="K18" s="16">
        <f t="shared" si="9"/>
        <v>46491</v>
      </c>
      <c r="L18" s="20">
        <f t="shared" si="3"/>
        <v>46491</v>
      </c>
      <c r="M18" s="8"/>
      <c r="N18" s="5">
        <f t="shared" si="10"/>
        <v>46521</v>
      </c>
      <c r="O18" s="20">
        <f t="shared" si="4"/>
        <v>46521</v>
      </c>
      <c r="P18" s="12"/>
      <c r="Q18" s="5">
        <f t="shared" si="11"/>
        <v>46552</v>
      </c>
      <c r="R18" s="20">
        <f t="shared" si="5"/>
        <v>46552</v>
      </c>
      <c r="S18" s="8"/>
    </row>
    <row r="19" spans="2:19" x14ac:dyDescent="0.25">
      <c r="B19" s="5">
        <f t="shared" si="6"/>
        <v>46402</v>
      </c>
      <c r="C19" s="20">
        <f t="shared" si="0"/>
        <v>46402</v>
      </c>
      <c r="D19" s="8"/>
      <c r="E19" s="5">
        <f t="shared" si="7"/>
        <v>46433</v>
      </c>
      <c r="F19" s="20">
        <f t="shared" si="1"/>
        <v>46433</v>
      </c>
      <c r="G19" s="15"/>
      <c r="H19" s="17">
        <f t="shared" si="8"/>
        <v>46461</v>
      </c>
      <c r="I19" s="20">
        <f t="shared" si="2"/>
        <v>46461</v>
      </c>
      <c r="J19" s="18"/>
      <c r="K19" s="16">
        <f t="shared" si="9"/>
        <v>46492</v>
      </c>
      <c r="L19" s="20">
        <f t="shared" si="3"/>
        <v>46492</v>
      </c>
      <c r="M19" s="8"/>
      <c r="N19" s="5">
        <f t="shared" si="10"/>
        <v>46522</v>
      </c>
      <c r="O19" s="20">
        <f t="shared" si="4"/>
        <v>46522</v>
      </c>
      <c r="P19" s="12"/>
      <c r="Q19" s="5">
        <f t="shared" si="11"/>
        <v>46553</v>
      </c>
      <c r="R19" s="20">
        <f t="shared" si="5"/>
        <v>46553</v>
      </c>
      <c r="S19" s="8"/>
    </row>
    <row r="20" spans="2:19" x14ac:dyDescent="0.25">
      <c r="B20" s="5">
        <f t="shared" si="6"/>
        <v>46403</v>
      </c>
      <c r="C20" s="20">
        <f t="shared" si="0"/>
        <v>46403</v>
      </c>
      <c r="D20" s="8"/>
      <c r="E20" s="5">
        <f t="shared" si="7"/>
        <v>46434</v>
      </c>
      <c r="F20" s="20">
        <f t="shared" si="1"/>
        <v>46434</v>
      </c>
      <c r="G20" s="15"/>
      <c r="H20" s="17">
        <f t="shared" si="8"/>
        <v>46462</v>
      </c>
      <c r="I20" s="20">
        <f t="shared" si="2"/>
        <v>46462</v>
      </c>
      <c r="J20" s="18"/>
      <c r="K20" s="16">
        <f t="shared" si="9"/>
        <v>46493</v>
      </c>
      <c r="L20" s="20">
        <f t="shared" si="3"/>
        <v>46493</v>
      </c>
      <c r="M20" s="8"/>
      <c r="N20" s="5">
        <f t="shared" si="10"/>
        <v>46523</v>
      </c>
      <c r="O20" s="20">
        <f t="shared" si="4"/>
        <v>46523</v>
      </c>
      <c r="P20" s="12"/>
      <c r="Q20" s="5">
        <f t="shared" si="11"/>
        <v>46554</v>
      </c>
      <c r="R20" s="20">
        <f t="shared" si="5"/>
        <v>46554</v>
      </c>
      <c r="S20" s="8"/>
    </row>
    <row r="21" spans="2:19" x14ac:dyDescent="0.25">
      <c r="B21" s="5">
        <f t="shared" si="6"/>
        <v>46404</v>
      </c>
      <c r="C21" s="20">
        <f t="shared" si="0"/>
        <v>46404</v>
      </c>
      <c r="D21" s="8"/>
      <c r="E21" s="5">
        <f t="shared" si="7"/>
        <v>46435</v>
      </c>
      <c r="F21" s="20">
        <f t="shared" si="1"/>
        <v>46435</v>
      </c>
      <c r="G21" s="15" t="s">
        <v>36</v>
      </c>
      <c r="H21" s="17">
        <f t="shared" si="8"/>
        <v>46463</v>
      </c>
      <c r="I21" s="20">
        <f t="shared" si="2"/>
        <v>46463</v>
      </c>
      <c r="J21" s="18"/>
      <c r="K21" s="16">
        <f t="shared" si="9"/>
        <v>46494</v>
      </c>
      <c r="L21" s="20">
        <f t="shared" si="3"/>
        <v>46494</v>
      </c>
      <c r="M21" s="8"/>
      <c r="N21" s="5">
        <f t="shared" si="10"/>
        <v>46524</v>
      </c>
      <c r="O21" s="20">
        <f t="shared" si="4"/>
        <v>46524</v>
      </c>
      <c r="P21" s="12"/>
      <c r="Q21" s="5">
        <f t="shared" si="11"/>
        <v>46555</v>
      </c>
      <c r="R21" s="20">
        <f t="shared" si="5"/>
        <v>46555</v>
      </c>
      <c r="S21" s="8"/>
    </row>
    <row r="22" spans="2:19" x14ac:dyDescent="0.25">
      <c r="B22" s="5">
        <f t="shared" si="6"/>
        <v>46405</v>
      </c>
      <c r="C22" s="20">
        <f t="shared" si="0"/>
        <v>46405</v>
      </c>
      <c r="D22" s="8"/>
      <c r="E22" s="5">
        <f t="shared" si="7"/>
        <v>46436</v>
      </c>
      <c r="F22" s="20">
        <f t="shared" si="1"/>
        <v>46436</v>
      </c>
      <c r="G22" s="15"/>
      <c r="H22" s="17">
        <f t="shared" si="8"/>
        <v>46464</v>
      </c>
      <c r="I22" s="20">
        <f t="shared" si="2"/>
        <v>46464</v>
      </c>
      <c r="J22" s="18"/>
      <c r="K22" s="16">
        <f t="shared" si="9"/>
        <v>46495</v>
      </c>
      <c r="L22" s="20">
        <f t="shared" si="3"/>
        <v>46495</v>
      </c>
      <c r="M22" s="8"/>
      <c r="N22" s="5">
        <f t="shared" si="10"/>
        <v>46525</v>
      </c>
      <c r="O22" s="20">
        <f t="shared" si="4"/>
        <v>46525</v>
      </c>
      <c r="P22" s="12"/>
      <c r="Q22" s="5">
        <f t="shared" si="11"/>
        <v>46556</v>
      </c>
      <c r="R22" s="20">
        <f t="shared" si="5"/>
        <v>46556</v>
      </c>
      <c r="S22" s="8"/>
    </row>
    <row r="23" spans="2:19" x14ac:dyDescent="0.25">
      <c r="B23" s="5">
        <f t="shared" si="6"/>
        <v>46406</v>
      </c>
      <c r="C23" s="20">
        <f t="shared" si="0"/>
        <v>46406</v>
      </c>
      <c r="D23" s="8"/>
      <c r="E23" s="5">
        <f t="shared" si="7"/>
        <v>46437</v>
      </c>
      <c r="F23" s="20">
        <f t="shared" si="1"/>
        <v>46437</v>
      </c>
      <c r="G23" s="15"/>
      <c r="H23" s="17">
        <f t="shared" si="8"/>
        <v>46465</v>
      </c>
      <c r="I23" s="20">
        <f t="shared" si="2"/>
        <v>46465</v>
      </c>
      <c r="J23" s="18"/>
      <c r="K23" s="16">
        <f t="shared" si="9"/>
        <v>46496</v>
      </c>
      <c r="L23" s="20">
        <f t="shared" si="3"/>
        <v>46496</v>
      </c>
      <c r="M23" s="8"/>
      <c r="N23" s="5">
        <f t="shared" si="10"/>
        <v>46526</v>
      </c>
      <c r="O23" s="20">
        <f t="shared" si="4"/>
        <v>46526</v>
      </c>
      <c r="P23" s="12"/>
      <c r="Q23" s="5">
        <f t="shared" si="11"/>
        <v>46557</v>
      </c>
      <c r="R23" s="20">
        <f t="shared" si="5"/>
        <v>46557</v>
      </c>
      <c r="S23" s="8"/>
    </row>
    <row r="24" spans="2:19" x14ac:dyDescent="0.25">
      <c r="B24" s="5">
        <f t="shared" si="6"/>
        <v>46407</v>
      </c>
      <c r="C24" s="20">
        <f t="shared" si="0"/>
        <v>46407</v>
      </c>
      <c r="D24" s="8"/>
      <c r="E24" s="5">
        <f t="shared" si="7"/>
        <v>46438</v>
      </c>
      <c r="F24" s="20">
        <f t="shared" si="1"/>
        <v>46438</v>
      </c>
      <c r="G24" s="15"/>
      <c r="H24" s="17">
        <f t="shared" si="8"/>
        <v>46466</v>
      </c>
      <c r="I24" s="20">
        <f t="shared" si="2"/>
        <v>46466</v>
      </c>
      <c r="J24" s="18"/>
      <c r="K24" s="16">
        <f t="shared" si="9"/>
        <v>46497</v>
      </c>
      <c r="L24" s="20">
        <f t="shared" si="3"/>
        <v>46497</v>
      </c>
      <c r="M24" s="8"/>
      <c r="N24" s="5">
        <f t="shared" si="10"/>
        <v>46527</v>
      </c>
      <c r="O24" s="20">
        <f t="shared" si="4"/>
        <v>46527</v>
      </c>
      <c r="P24" s="12"/>
      <c r="Q24" s="5">
        <f t="shared" si="11"/>
        <v>46558</v>
      </c>
      <c r="R24" s="20">
        <f t="shared" si="5"/>
        <v>46558</v>
      </c>
      <c r="S24" s="8"/>
    </row>
    <row r="25" spans="2:19" x14ac:dyDescent="0.25">
      <c r="B25" s="5">
        <f t="shared" si="6"/>
        <v>46408</v>
      </c>
      <c r="C25" s="20">
        <f t="shared" si="0"/>
        <v>46408</v>
      </c>
      <c r="D25" s="8"/>
      <c r="E25" s="5">
        <f t="shared" si="7"/>
        <v>46439</v>
      </c>
      <c r="F25" s="20">
        <f t="shared" si="1"/>
        <v>46439</v>
      </c>
      <c r="G25" s="15"/>
      <c r="H25" s="17">
        <f t="shared" si="8"/>
        <v>46467</v>
      </c>
      <c r="I25" s="20">
        <f t="shared" si="2"/>
        <v>46467</v>
      </c>
      <c r="J25" s="18"/>
      <c r="K25" s="16">
        <f t="shared" si="9"/>
        <v>46498</v>
      </c>
      <c r="L25" s="20">
        <f t="shared" si="3"/>
        <v>46498</v>
      </c>
      <c r="M25" s="8"/>
      <c r="N25" s="5">
        <f t="shared" si="10"/>
        <v>46528</v>
      </c>
      <c r="O25" s="20">
        <f t="shared" si="4"/>
        <v>46528</v>
      </c>
      <c r="P25" s="12"/>
      <c r="Q25" s="5">
        <f t="shared" si="11"/>
        <v>46559</v>
      </c>
      <c r="R25" s="20">
        <f t="shared" si="5"/>
        <v>46559</v>
      </c>
      <c r="S25" s="8"/>
    </row>
    <row r="26" spans="2:19" x14ac:dyDescent="0.25">
      <c r="B26" s="5">
        <f t="shared" si="6"/>
        <v>46409</v>
      </c>
      <c r="C26" s="20">
        <f t="shared" si="0"/>
        <v>46409</v>
      </c>
      <c r="D26" s="8"/>
      <c r="E26" s="5">
        <f t="shared" si="7"/>
        <v>46440</v>
      </c>
      <c r="F26" s="20">
        <f t="shared" si="1"/>
        <v>46440</v>
      </c>
      <c r="G26" s="15"/>
      <c r="H26" s="17">
        <f t="shared" si="8"/>
        <v>46468</v>
      </c>
      <c r="I26" s="20">
        <f t="shared" si="2"/>
        <v>46468</v>
      </c>
      <c r="J26" s="18"/>
      <c r="K26" s="16">
        <f t="shared" si="9"/>
        <v>46499</v>
      </c>
      <c r="L26" s="20">
        <f t="shared" si="3"/>
        <v>46499</v>
      </c>
      <c r="M26" s="8"/>
      <c r="N26" s="5">
        <f t="shared" si="10"/>
        <v>46529</v>
      </c>
      <c r="O26" s="20">
        <f t="shared" si="4"/>
        <v>46529</v>
      </c>
      <c r="P26" s="12"/>
      <c r="Q26" s="5">
        <f t="shared" si="11"/>
        <v>46560</v>
      </c>
      <c r="R26" s="20">
        <f t="shared" si="5"/>
        <v>46560</v>
      </c>
      <c r="S26" s="8"/>
    </row>
    <row r="27" spans="2:19" x14ac:dyDescent="0.25">
      <c r="B27" s="5">
        <f t="shared" si="6"/>
        <v>46410</v>
      </c>
      <c r="C27" s="20">
        <f t="shared" si="0"/>
        <v>46410</v>
      </c>
      <c r="D27" s="8"/>
      <c r="E27" s="5">
        <f t="shared" si="7"/>
        <v>46441</v>
      </c>
      <c r="F27" s="20">
        <f t="shared" si="1"/>
        <v>46441</v>
      </c>
      <c r="G27" s="15"/>
      <c r="H27" s="17">
        <f t="shared" si="8"/>
        <v>46469</v>
      </c>
      <c r="I27" s="20">
        <f t="shared" si="2"/>
        <v>46469</v>
      </c>
      <c r="J27" s="18"/>
      <c r="K27" s="16">
        <f t="shared" si="9"/>
        <v>46500</v>
      </c>
      <c r="L27" s="20">
        <f t="shared" si="3"/>
        <v>46500</v>
      </c>
      <c r="M27" s="8"/>
      <c r="N27" s="5">
        <f t="shared" si="10"/>
        <v>46530</v>
      </c>
      <c r="O27" s="20">
        <f t="shared" si="4"/>
        <v>46530</v>
      </c>
      <c r="P27" s="12"/>
      <c r="Q27" s="5">
        <f t="shared" si="11"/>
        <v>46561</v>
      </c>
      <c r="R27" s="20">
        <f t="shared" si="5"/>
        <v>46561</v>
      </c>
      <c r="S27" s="8"/>
    </row>
    <row r="28" spans="2:19" x14ac:dyDescent="0.25">
      <c r="B28" s="5">
        <f t="shared" si="6"/>
        <v>46411</v>
      </c>
      <c r="C28" s="20">
        <f t="shared" si="0"/>
        <v>46411</v>
      </c>
      <c r="D28" s="8"/>
      <c r="E28" s="5">
        <f t="shared" si="7"/>
        <v>46442</v>
      </c>
      <c r="F28" s="20">
        <f t="shared" si="1"/>
        <v>46442</v>
      </c>
      <c r="G28" s="15" t="s">
        <v>36</v>
      </c>
      <c r="H28" s="17">
        <f t="shared" si="8"/>
        <v>46470</v>
      </c>
      <c r="I28" s="20">
        <f t="shared" si="2"/>
        <v>46470</v>
      </c>
      <c r="J28" s="18"/>
      <c r="K28" s="16">
        <f t="shared" si="9"/>
        <v>46501</v>
      </c>
      <c r="L28" s="20">
        <f t="shared" si="3"/>
        <v>46501</v>
      </c>
      <c r="M28" s="8"/>
      <c r="N28" s="5">
        <f t="shared" si="10"/>
        <v>46531</v>
      </c>
      <c r="O28" s="20">
        <f t="shared" si="4"/>
        <v>46531</v>
      </c>
      <c r="P28" s="12"/>
      <c r="Q28" s="5">
        <f t="shared" si="11"/>
        <v>46562</v>
      </c>
      <c r="R28" s="20">
        <f t="shared" si="5"/>
        <v>46562</v>
      </c>
      <c r="S28" s="8"/>
    </row>
    <row r="29" spans="2:19" x14ac:dyDescent="0.25">
      <c r="B29" s="5">
        <f t="shared" si="6"/>
        <v>46412</v>
      </c>
      <c r="C29" s="20">
        <f t="shared" si="0"/>
        <v>46412</v>
      </c>
      <c r="D29" s="8"/>
      <c r="E29" s="5">
        <f t="shared" si="7"/>
        <v>46443</v>
      </c>
      <c r="F29" s="20">
        <f t="shared" si="1"/>
        <v>46443</v>
      </c>
      <c r="G29" s="15"/>
      <c r="H29" s="17">
        <f t="shared" si="8"/>
        <v>46471</v>
      </c>
      <c r="I29" s="20">
        <f t="shared" si="2"/>
        <v>46471</v>
      </c>
      <c r="J29" s="18"/>
      <c r="K29" s="16">
        <f t="shared" si="9"/>
        <v>46502</v>
      </c>
      <c r="L29" s="20">
        <f t="shared" si="3"/>
        <v>46502</v>
      </c>
      <c r="M29" s="8"/>
      <c r="N29" s="5">
        <f t="shared" si="10"/>
        <v>46532</v>
      </c>
      <c r="O29" s="20">
        <f t="shared" si="4"/>
        <v>46532</v>
      </c>
      <c r="P29" s="12"/>
      <c r="Q29" s="5">
        <f t="shared" si="11"/>
        <v>46563</v>
      </c>
      <c r="R29" s="20">
        <f t="shared" si="5"/>
        <v>46563</v>
      </c>
      <c r="S29" s="8"/>
    </row>
    <row r="30" spans="2:19" x14ac:dyDescent="0.25">
      <c r="B30" s="5">
        <f t="shared" si="6"/>
        <v>46413</v>
      </c>
      <c r="C30" s="20">
        <f t="shared" si="0"/>
        <v>46413</v>
      </c>
      <c r="D30" s="8"/>
      <c r="E30" s="5">
        <f t="shared" si="7"/>
        <v>46444</v>
      </c>
      <c r="F30" s="20">
        <f t="shared" si="1"/>
        <v>46444</v>
      </c>
      <c r="G30" s="15"/>
      <c r="H30" s="17">
        <f t="shared" si="8"/>
        <v>46472</v>
      </c>
      <c r="I30" s="20">
        <f t="shared" si="2"/>
        <v>46472</v>
      </c>
      <c r="J30" s="18"/>
      <c r="K30" s="16">
        <f t="shared" si="9"/>
        <v>46503</v>
      </c>
      <c r="L30" s="20">
        <f t="shared" si="3"/>
        <v>46503</v>
      </c>
      <c r="M30" s="8"/>
      <c r="N30" s="5">
        <f t="shared" si="10"/>
        <v>46533</v>
      </c>
      <c r="O30" s="20">
        <f t="shared" si="4"/>
        <v>46533</v>
      </c>
      <c r="P30" s="12"/>
      <c r="Q30" s="5">
        <f t="shared" si="11"/>
        <v>46564</v>
      </c>
      <c r="R30" s="20">
        <f t="shared" si="5"/>
        <v>46564</v>
      </c>
      <c r="S30" s="8"/>
    </row>
    <row r="31" spans="2:19" x14ac:dyDescent="0.25">
      <c r="B31" s="5">
        <f t="shared" si="6"/>
        <v>46414</v>
      </c>
      <c r="C31" s="20">
        <f t="shared" si="0"/>
        <v>46414</v>
      </c>
      <c r="D31" s="8"/>
      <c r="E31" s="5">
        <f t="shared" si="7"/>
        <v>46445</v>
      </c>
      <c r="F31" s="20">
        <f t="shared" si="1"/>
        <v>46445</v>
      </c>
      <c r="G31" s="15"/>
      <c r="H31" s="17">
        <f t="shared" si="8"/>
        <v>46473</v>
      </c>
      <c r="I31" s="20">
        <f t="shared" si="2"/>
        <v>46473</v>
      </c>
      <c r="J31" s="18"/>
      <c r="K31" s="16">
        <f t="shared" si="9"/>
        <v>46504</v>
      </c>
      <c r="L31" s="20">
        <f t="shared" si="3"/>
        <v>46504</v>
      </c>
      <c r="M31" s="8"/>
      <c r="N31" s="5">
        <f t="shared" si="10"/>
        <v>46534</v>
      </c>
      <c r="O31" s="20">
        <f t="shared" si="4"/>
        <v>46534</v>
      </c>
      <c r="P31" s="12"/>
      <c r="Q31" s="5">
        <f t="shared" si="11"/>
        <v>46565</v>
      </c>
      <c r="R31" s="20">
        <f t="shared" si="5"/>
        <v>46565</v>
      </c>
      <c r="S31" s="8"/>
    </row>
    <row r="32" spans="2:19" x14ac:dyDescent="0.25">
      <c r="B32" s="5">
        <f t="shared" si="6"/>
        <v>46415</v>
      </c>
      <c r="C32" s="20">
        <f t="shared" si="0"/>
        <v>46415</v>
      </c>
      <c r="D32" s="8"/>
      <c r="E32" s="5">
        <f t="shared" si="7"/>
        <v>46446</v>
      </c>
      <c r="F32" s="20">
        <f t="shared" si="1"/>
        <v>46446</v>
      </c>
      <c r="G32" s="15"/>
      <c r="H32" s="17">
        <f t="shared" si="8"/>
        <v>46474</v>
      </c>
      <c r="I32" s="20">
        <f t="shared" si="2"/>
        <v>46474</v>
      </c>
      <c r="J32" s="18"/>
      <c r="K32" s="16">
        <f t="shared" si="9"/>
        <v>46505</v>
      </c>
      <c r="L32" s="20">
        <f t="shared" si="3"/>
        <v>46505</v>
      </c>
      <c r="M32" s="8"/>
      <c r="N32" s="5">
        <f t="shared" si="10"/>
        <v>46535</v>
      </c>
      <c r="O32" s="20">
        <f t="shared" si="4"/>
        <v>46535</v>
      </c>
      <c r="P32" s="12"/>
      <c r="Q32" s="5">
        <f t="shared" si="11"/>
        <v>46566</v>
      </c>
      <c r="R32" s="20">
        <f t="shared" si="5"/>
        <v>46566</v>
      </c>
      <c r="S32" s="8"/>
    </row>
    <row r="33" spans="2:30" x14ac:dyDescent="0.25">
      <c r="B33" s="5">
        <f t="shared" si="6"/>
        <v>46416</v>
      </c>
      <c r="C33" s="20">
        <f t="shared" si="0"/>
        <v>46416</v>
      </c>
      <c r="D33" s="8"/>
      <c r="E33" s="5" t="str">
        <f t="shared" si="7"/>
        <v/>
      </c>
      <c r="F33" s="6"/>
      <c r="G33" s="15"/>
      <c r="H33" s="17">
        <f t="shared" si="8"/>
        <v>46475</v>
      </c>
      <c r="I33" s="20">
        <f t="shared" si="2"/>
        <v>46475</v>
      </c>
      <c r="J33" s="18"/>
      <c r="K33" s="16">
        <f t="shared" si="9"/>
        <v>46506</v>
      </c>
      <c r="L33" s="20">
        <f t="shared" si="3"/>
        <v>46506</v>
      </c>
      <c r="M33" s="8"/>
      <c r="N33" s="5">
        <f t="shared" si="10"/>
        <v>46536</v>
      </c>
      <c r="O33" s="20">
        <f t="shared" si="4"/>
        <v>46536</v>
      </c>
      <c r="P33" s="12"/>
      <c r="Q33" s="5">
        <f t="shared" si="11"/>
        <v>46567</v>
      </c>
      <c r="R33" s="20">
        <f t="shared" si="5"/>
        <v>46567</v>
      </c>
      <c r="S33" s="8"/>
    </row>
    <row r="34" spans="2:30" ht="14.4" customHeight="1" x14ac:dyDescent="0.25">
      <c r="B34" s="5">
        <f t="shared" si="6"/>
        <v>46417</v>
      </c>
      <c r="C34" s="20">
        <f t="shared" si="0"/>
        <v>46417</v>
      </c>
      <c r="D34" s="8"/>
      <c r="E34" s="110"/>
      <c r="F34" s="111"/>
      <c r="G34" s="112"/>
      <c r="H34" s="17">
        <f t="shared" si="8"/>
        <v>46476</v>
      </c>
      <c r="I34" s="20">
        <f t="shared" si="2"/>
        <v>46476</v>
      </c>
      <c r="J34" s="18"/>
      <c r="K34" s="16">
        <f t="shared" si="9"/>
        <v>46507</v>
      </c>
      <c r="L34" s="20">
        <f t="shared" si="3"/>
        <v>46507</v>
      </c>
      <c r="M34" s="8"/>
      <c r="N34" s="5">
        <f t="shared" si="10"/>
        <v>46537</v>
      </c>
      <c r="O34" s="20">
        <f t="shared" si="4"/>
        <v>46537</v>
      </c>
      <c r="P34" s="12"/>
      <c r="Q34" s="5">
        <f t="shared" si="11"/>
        <v>46568</v>
      </c>
      <c r="R34" s="20">
        <f t="shared" si="5"/>
        <v>46568</v>
      </c>
      <c r="S34" s="8"/>
    </row>
    <row r="35" spans="2:30" ht="14.4" customHeight="1" x14ac:dyDescent="0.25">
      <c r="B35" s="5">
        <f t="shared" si="6"/>
        <v>46418</v>
      </c>
      <c r="C35" s="20">
        <f t="shared" si="0"/>
        <v>46418</v>
      </c>
      <c r="D35" s="9"/>
      <c r="E35" s="113"/>
      <c r="F35" s="114"/>
      <c r="G35" s="115"/>
      <c r="H35" s="17">
        <f t="shared" si="8"/>
        <v>46477</v>
      </c>
      <c r="I35" s="20">
        <f t="shared" si="2"/>
        <v>46477</v>
      </c>
      <c r="J35" s="18"/>
      <c r="K35" s="16" t="str">
        <f t="shared" si="9"/>
        <v/>
      </c>
      <c r="L35" s="20" t="str">
        <f t="shared" si="3"/>
        <v/>
      </c>
      <c r="M35" s="9"/>
      <c r="N35" s="5">
        <f t="shared" si="10"/>
        <v>46538</v>
      </c>
      <c r="O35" s="20">
        <f t="shared" si="4"/>
        <v>46538</v>
      </c>
      <c r="P35" s="13"/>
      <c r="Q35" s="5" t="str">
        <f t="shared" si="11"/>
        <v/>
      </c>
      <c r="R35" s="20" t="str">
        <f t="shared" si="5"/>
        <v/>
      </c>
      <c r="S35" s="9"/>
    </row>
    <row r="36" spans="2:30" ht="20.25" customHeight="1" x14ac:dyDescent="0.25">
      <c r="B36" s="74"/>
      <c r="C36" s="74"/>
      <c r="D36" s="74"/>
      <c r="E36" s="74"/>
      <c r="F36" s="74"/>
      <c r="G36" s="74"/>
      <c r="H36" s="75"/>
      <c r="I36" s="75"/>
      <c r="J36" s="75"/>
      <c r="K36" s="74"/>
      <c r="L36" s="74"/>
      <c r="M36" s="74"/>
      <c r="N36" s="74"/>
      <c r="O36" s="74"/>
      <c r="P36" s="74"/>
      <c r="Q36" s="74"/>
      <c r="R36" s="74"/>
      <c r="S36" s="74"/>
    </row>
    <row r="37" spans="2:30" ht="61.8" customHeight="1" thickBot="1" x14ac:dyDescent="0.3">
      <c r="B37" s="104">
        <f>Q1</f>
        <v>2027</v>
      </c>
      <c r="C37" s="104"/>
      <c r="D37" s="104"/>
      <c r="E37" s="104"/>
      <c r="F37" s="104"/>
      <c r="G37" s="104"/>
      <c r="H37" s="104"/>
      <c r="I37" s="104"/>
      <c r="J37" s="104"/>
      <c r="K37" s="104"/>
      <c r="L37" s="104"/>
      <c r="M37" s="104"/>
      <c r="N37" s="104"/>
      <c r="O37" s="104"/>
      <c r="P37" s="104"/>
      <c r="Q37" s="104"/>
      <c r="R37" s="104"/>
      <c r="S37" s="104"/>
      <c r="W37" s="2"/>
      <c r="AA37" s="2"/>
      <c r="AD37" s="2"/>
    </row>
    <row r="38" spans="2:30" ht="22.8" hidden="1" customHeight="1" thickBot="1" x14ac:dyDescent="0.3">
      <c r="B38" s="105">
        <f>DATE($Q$1,7,1)</f>
        <v>46569</v>
      </c>
      <c r="C38" s="105"/>
      <c r="D38" s="105"/>
      <c r="E38" s="105">
        <f>DATE($Q$1,8,1)</f>
        <v>46600</v>
      </c>
      <c r="F38" s="106"/>
      <c r="G38" s="106"/>
      <c r="H38" s="105">
        <f>DATE($Q$1,9,1)</f>
        <v>46631</v>
      </c>
      <c r="I38" s="106"/>
      <c r="J38" s="106"/>
      <c r="K38" s="105">
        <f>DATE($Q$1,10,1)</f>
        <v>46661</v>
      </c>
      <c r="L38" s="106"/>
      <c r="M38" s="106"/>
      <c r="N38" s="105">
        <f>DATE($Q$1,11,1)</f>
        <v>46692</v>
      </c>
      <c r="O38" s="106"/>
      <c r="P38" s="106"/>
      <c r="Q38" s="105">
        <f>DATE($Q$1,12,1)</f>
        <v>46722</v>
      </c>
      <c r="R38" s="106"/>
      <c r="S38" s="106"/>
      <c r="W38" s="2"/>
      <c r="AA38" s="2"/>
      <c r="AD38" s="2"/>
    </row>
    <row r="39" spans="2:30" ht="29.25" customHeight="1" thickBot="1" x14ac:dyDescent="0.3">
      <c r="B39" s="83" t="s">
        <v>27</v>
      </c>
      <c r="C39" s="84"/>
      <c r="D39" s="85"/>
      <c r="E39" s="86" t="s">
        <v>28</v>
      </c>
      <c r="F39" s="87"/>
      <c r="G39" s="88"/>
      <c r="H39" s="89" t="s">
        <v>29</v>
      </c>
      <c r="I39" s="90"/>
      <c r="J39" s="91"/>
      <c r="K39" s="92" t="s">
        <v>30</v>
      </c>
      <c r="L39" s="93"/>
      <c r="M39" s="94"/>
      <c r="N39" s="95" t="s">
        <v>31</v>
      </c>
      <c r="O39" s="96"/>
      <c r="P39" s="97"/>
      <c r="Q39" s="98" t="s">
        <v>32</v>
      </c>
      <c r="R39" s="99"/>
      <c r="S39" s="100"/>
      <c r="W39" s="2"/>
      <c r="AA39" s="2"/>
      <c r="AD39" s="2"/>
    </row>
    <row r="40" spans="2:30" x14ac:dyDescent="0.25">
      <c r="B40" s="19">
        <f>B38</f>
        <v>46569</v>
      </c>
      <c r="C40" s="20">
        <f>B40</f>
        <v>46569</v>
      </c>
      <c r="D40" s="21"/>
      <c r="E40" s="19">
        <f>E38</f>
        <v>46600</v>
      </c>
      <c r="F40" s="20">
        <f>E40</f>
        <v>46600</v>
      </c>
      <c r="G40" s="27"/>
      <c r="H40" s="19">
        <f>H38</f>
        <v>46631</v>
      </c>
      <c r="I40" s="20">
        <f>H40</f>
        <v>46631</v>
      </c>
      <c r="J40" s="21"/>
      <c r="K40" s="19">
        <f>K38</f>
        <v>46661</v>
      </c>
      <c r="L40" s="20">
        <f>K40</f>
        <v>46661</v>
      </c>
      <c r="M40" s="21"/>
      <c r="N40" s="19">
        <f>N38</f>
        <v>46692</v>
      </c>
      <c r="O40" s="20">
        <f>N40</f>
        <v>46692</v>
      </c>
      <c r="P40" s="26"/>
      <c r="Q40" s="19">
        <f>Q38</f>
        <v>46722</v>
      </c>
      <c r="R40" s="20">
        <f>Q40</f>
        <v>46722</v>
      </c>
      <c r="S40" s="21"/>
      <c r="W40" s="2"/>
      <c r="AA40" s="2"/>
      <c r="AD40" s="2"/>
    </row>
    <row r="41" spans="2:30" x14ac:dyDescent="0.25">
      <c r="B41" s="5">
        <f>IF(MONTH(B40+1)=MONTH(B40),B40+1,"")</f>
        <v>46570</v>
      </c>
      <c r="C41" s="20">
        <f t="shared" ref="C41:C70" si="12">B41</f>
        <v>46570</v>
      </c>
      <c r="D41" s="8"/>
      <c r="E41" s="5">
        <f>IF(MONTH(E40+1)=MONTH(E40),E40+1,"")</f>
        <v>46601</v>
      </c>
      <c r="F41" s="6">
        <f>F40+1</f>
        <v>46601</v>
      </c>
      <c r="G41" s="10"/>
      <c r="H41" s="5">
        <f>IF(MONTH(H40+1)=MONTH(H40),H40+1,"")</f>
        <v>46632</v>
      </c>
      <c r="I41" s="20">
        <f t="shared" ref="I41:I69" si="13">H41</f>
        <v>46632</v>
      </c>
      <c r="J41" s="8"/>
      <c r="K41" s="5">
        <f>IF(MONTH(K40+1)=MONTH(K40),K40+1,"")</f>
        <v>46662</v>
      </c>
      <c r="L41" s="20">
        <f t="shared" ref="L41:L59" si="14">K41</f>
        <v>46662</v>
      </c>
      <c r="M41" s="8"/>
      <c r="N41" s="5">
        <f>IF(MONTH(N40+1)=MONTH(N40),N40+1,"")</f>
        <v>46693</v>
      </c>
      <c r="O41" s="20">
        <f t="shared" ref="O41:O69" si="15">N41</f>
        <v>46693</v>
      </c>
      <c r="P41" s="12"/>
      <c r="Q41" s="5">
        <f>IF(MONTH(Q40+1)=MONTH(Q40),Q40+1,"")</f>
        <v>46723</v>
      </c>
      <c r="R41" s="20">
        <f t="shared" ref="R41:R70" si="16">Q41</f>
        <v>46723</v>
      </c>
      <c r="S41" s="8"/>
      <c r="W41" s="2"/>
      <c r="AA41" s="2"/>
      <c r="AD41" s="2"/>
    </row>
    <row r="42" spans="2:30" x14ac:dyDescent="0.25">
      <c r="B42" s="5">
        <f t="shared" ref="B42:B70" si="17">IF(MONTH(B41+1)=MONTH(B41),B41+1,"")</f>
        <v>46571</v>
      </c>
      <c r="C42" s="20">
        <f t="shared" si="12"/>
        <v>46571</v>
      </c>
      <c r="D42" s="8"/>
      <c r="E42" s="5">
        <f t="shared" ref="E42:E70" si="18">IF(MONTH(E41+1)=MONTH(E41),E41+1,"")</f>
        <v>46602</v>
      </c>
      <c r="F42" s="6">
        <f t="shared" ref="F42:F57" si="19">F41+1</f>
        <v>46602</v>
      </c>
      <c r="G42" s="10"/>
      <c r="H42" s="5">
        <f t="shared" ref="H42:H70" si="20">IF(MONTH(H41+1)=MONTH(H41),H41+1,"")</f>
        <v>46633</v>
      </c>
      <c r="I42" s="20">
        <f t="shared" si="13"/>
        <v>46633</v>
      </c>
      <c r="J42" s="8"/>
      <c r="K42" s="5">
        <f>IF(MONTH(K41+1)=MONTH(K41),K41+1,"")</f>
        <v>46663</v>
      </c>
      <c r="L42" s="20">
        <f t="shared" si="14"/>
        <v>46663</v>
      </c>
      <c r="M42" s="8"/>
      <c r="N42" s="5">
        <f t="shared" ref="N42:N70" si="21">IF(MONTH(N41+1)=MONTH(N41),N41+1,"")</f>
        <v>46694</v>
      </c>
      <c r="O42" s="20">
        <f t="shared" si="15"/>
        <v>46694</v>
      </c>
      <c r="P42" s="12"/>
      <c r="Q42" s="5">
        <f t="shared" ref="Q42:Q70" si="22">IF(MONTH(Q41+1)=MONTH(Q41),Q41+1,"")</f>
        <v>46724</v>
      </c>
      <c r="R42" s="20">
        <f t="shared" si="16"/>
        <v>46724</v>
      </c>
      <c r="S42" s="8"/>
      <c r="W42" s="2"/>
      <c r="AA42" s="2"/>
      <c r="AD42" s="2"/>
    </row>
    <row r="43" spans="2:30" x14ac:dyDescent="0.25">
      <c r="B43" s="5">
        <f t="shared" si="17"/>
        <v>46572</v>
      </c>
      <c r="C43" s="20">
        <f t="shared" si="12"/>
        <v>46572</v>
      </c>
      <c r="D43" s="8"/>
      <c r="E43" s="5">
        <f t="shared" si="18"/>
        <v>46603</v>
      </c>
      <c r="F43" s="6">
        <f t="shared" si="19"/>
        <v>46603</v>
      </c>
      <c r="G43" s="10"/>
      <c r="H43" s="5">
        <f t="shared" si="20"/>
        <v>46634</v>
      </c>
      <c r="I43" s="20">
        <f t="shared" si="13"/>
        <v>46634</v>
      </c>
      <c r="J43" s="8"/>
      <c r="K43" s="5">
        <f t="shared" ref="K43:K70" si="23">IF(MONTH(K42+1)=MONTH(K42),K42+1,"")</f>
        <v>46664</v>
      </c>
      <c r="L43" s="20">
        <f t="shared" si="14"/>
        <v>46664</v>
      </c>
      <c r="M43" s="8"/>
      <c r="N43" s="5">
        <f t="shared" si="21"/>
        <v>46695</v>
      </c>
      <c r="O43" s="20">
        <f t="shared" si="15"/>
        <v>46695</v>
      </c>
      <c r="P43" s="12"/>
      <c r="Q43" s="5">
        <f t="shared" si="22"/>
        <v>46725</v>
      </c>
      <c r="R43" s="20">
        <f t="shared" si="16"/>
        <v>46725</v>
      </c>
      <c r="S43" s="8"/>
      <c r="W43" s="2"/>
      <c r="AA43" s="2"/>
      <c r="AD43" s="2"/>
    </row>
    <row r="44" spans="2:30" x14ac:dyDescent="0.25">
      <c r="B44" s="5">
        <f t="shared" si="17"/>
        <v>46573</v>
      </c>
      <c r="C44" s="20">
        <f t="shared" si="12"/>
        <v>46573</v>
      </c>
      <c r="D44" s="8"/>
      <c r="E44" s="5">
        <f t="shared" si="18"/>
        <v>46604</v>
      </c>
      <c r="F44" s="6">
        <f t="shared" si="19"/>
        <v>46604</v>
      </c>
      <c r="G44" s="10"/>
      <c r="H44" s="5">
        <f t="shared" si="20"/>
        <v>46635</v>
      </c>
      <c r="I44" s="20">
        <f t="shared" si="13"/>
        <v>46635</v>
      </c>
      <c r="J44" s="8"/>
      <c r="K44" s="5">
        <f t="shared" si="23"/>
        <v>46665</v>
      </c>
      <c r="L44" s="20">
        <f t="shared" si="14"/>
        <v>46665</v>
      </c>
      <c r="M44" s="8"/>
      <c r="N44" s="5">
        <f t="shared" si="21"/>
        <v>46696</v>
      </c>
      <c r="O44" s="20">
        <f t="shared" si="15"/>
        <v>46696</v>
      </c>
      <c r="P44" s="12"/>
      <c r="Q44" s="5">
        <f t="shared" si="22"/>
        <v>46726</v>
      </c>
      <c r="R44" s="20">
        <f t="shared" si="16"/>
        <v>46726</v>
      </c>
      <c r="S44" s="8"/>
      <c r="W44" s="2"/>
      <c r="AA44" s="2"/>
      <c r="AD44" s="2"/>
    </row>
    <row r="45" spans="2:30" x14ac:dyDescent="0.25">
      <c r="B45" s="5">
        <f t="shared" si="17"/>
        <v>46574</v>
      </c>
      <c r="C45" s="20">
        <f t="shared" si="12"/>
        <v>46574</v>
      </c>
      <c r="D45" s="8"/>
      <c r="E45" s="5">
        <f t="shared" si="18"/>
        <v>46605</v>
      </c>
      <c r="F45" s="6">
        <f t="shared" si="19"/>
        <v>46605</v>
      </c>
      <c r="G45" s="10"/>
      <c r="H45" s="5">
        <f t="shared" si="20"/>
        <v>46636</v>
      </c>
      <c r="I45" s="20">
        <f t="shared" si="13"/>
        <v>46636</v>
      </c>
      <c r="J45" s="8"/>
      <c r="K45" s="5">
        <f t="shared" si="23"/>
        <v>46666</v>
      </c>
      <c r="L45" s="20">
        <f t="shared" si="14"/>
        <v>46666</v>
      </c>
      <c r="M45" s="8"/>
      <c r="N45" s="5">
        <f t="shared" si="21"/>
        <v>46697</v>
      </c>
      <c r="O45" s="20">
        <f t="shared" si="15"/>
        <v>46697</v>
      </c>
      <c r="P45" s="12"/>
      <c r="Q45" s="5">
        <f t="shared" si="22"/>
        <v>46727</v>
      </c>
      <c r="R45" s="20">
        <f t="shared" si="16"/>
        <v>46727</v>
      </c>
      <c r="S45" s="8"/>
      <c r="W45" s="2"/>
      <c r="AA45" s="2"/>
      <c r="AD45" s="2"/>
    </row>
    <row r="46" spans="2:30" x14ac:dyDescent="0.25">
      <c r="B46" s="5">
        <f t="shared" si="17"/>
        <v>46575</v>
      </c>
      <c r="C46" s="20">
        <f t="shared" si="12"/>
        <v>46575</v>
      </c>
      <c r="D46" s="8"/>
      <c r="E46" s="5">
        <f t="shared" si="18"/>
        <v>46606</v>
      </c>
      <c r="F46" s="6">
        <f t="shared" si="19"/>
        <v>46606</v>
      </c>
      <c r="G46" s="10"/>
      <c r="H46" s="5">
        <f t="shared" si="20"/>
        <v>46637</v>
      </c>
      <c r="I46" s="20">
        <f t="shared" si="13"/>
        <v>46637</v>
      </c>
      <c r="J46" s="8"/>
      <c r="K46" s="5">
        <f t="shared" si="23"/>
        <v>46667</v>
      </c>
      <c r="L46" s="20">
        <f t="shared" si="14"/>
        <v>46667</v>
      </c>
      <c r="M46" s="8"/>
      <c r="N46" s="5">
        <f t="shared" si="21"/>
        <v>46698</v>
      </c>
      <c r="O46" s="20">
        <f t="shared" si="15"/>
        <v>46698</v>
      </c>
      <c r="P46" s="12"/>
      <c r="Q46" s="5">
        <f t="shared" si="22"/>
        <v>46728</v>
      </c>
      <c r="R46" s="20">
        <f t="shared" si="16"/>
        <v>46728</v>
      </c>
      <c r="S46" s="8"/>
      <c r="W46" s="2"/>
      <c r="AA46" s="2"/>
    </row>
    <row r="47" spans="2:30" x14ac:dyDescent="0.25">
      <c r="B47" s="5">
        <f t="shared" si="17"/>
        <v>46576</v>
      </c>
      <c r="C47" s="20">
        <f t="shared" si="12"/>
        <v>46576</v>
      </c>
      <c r="D47" s="8"/>
      <c r="E47" s="5">
        <f t="shared" si="18"/>
        <v>46607</v>
      </c>
      <c r="F47" s="6">
        <f t="shared" si="19"/>
        <v>46607</v>
      </c>
      <c r="G47" s="10"/>
      <c r="H47" s="5">
        <f t="shared" si="20"/>
        <v>46638</v>
      </c>
      <c r="I47" s="20">
        <f t="shared" si="13"/>
        <v>46638</v>
      </c>
      <c r="J47" s="8"/>
      <c r="K47" s="5">
        <f t="shared" si="23"/>
        <v>46668</v>
      </c>
      <c r="L47" s="20">
        <f t="shared" si="14"/>
        <v>46668</v>
      </c>
      <c r="M47" s="8"/>
      <c r="N47" s="5">
        <f t="shared" si="21"/>
        <v>46699</v>
      </c>
      <c r="O47" s="20">
        <f t="shared" si="15"/>
        <v>46699</v>
      </c>
      <c r="P47" s="12"/>
      <c r="Q47" s="5">
        <f t="shared" si="22"/>
        <v>46729</v>
      </c>
      <c r="R47" s="20">
        <f t="shared" si="16"/>
        <v>46729</v>
      </c>
      <c r="S47" s="8"/>
      <c r="AA47" s="2"/>
    </row>
    <row r="48" spans="2:30" x14ac:dyDescent="0.25">
      <c r="B48" s="5">
        <f t="shared" si="17"/>
        <v>46577</v>
      </c>
      <c r="C48" s="20">
        <f t="shared" si="12"/>
        <v>46577</v>
      </c>
      <c r="D48" s="8"/>
      <c r="E48" s="5">
        <f t="shared" si="18"/>
        <v>46608</v>
      </c>
      <c r="F48" s="6">
        <f t="shared" si="19"/>
        <v>46608</v>
      </c>
      <c r="G48" s="10"/>
      <c r="H48" s="5">
        <f t="shared" si="20"/>
        <v>46639</v>
      </c>
      <c r="I48" s="20">
        <f t="shared" si="13"/>
        <v>46639</v>
      </c>
      <c r="J48" s="8"/>
      <c r="K48" s="5">
        <f t="shared" si="23"/>
        <v>46669</v>
      </c>
      <c r="L48" s="20">
        <f t="shared" si="14"/>
        <v>46669</v>
      </c>
      <c r="M48" s="8"/>
      <c r="N48" s="5">
        <f t="shared" si="21"/>
        <v>46700</v>
      </c>
      <c r="O48" s="20">
        <f t="shared" si="15"/>
        <v>46700</v>
      </c>
      <c r="P48" s="12"/>
      <c r="Q48" s="5">
        <f t="shared" si="22"/>
        <v>46730</v>
      </c>
      <c r="R48" s="20">
        <f t="shared" si="16"/>
        <v>46730</v>
      </c>
      <c r="S48" s="8"/>
    </row>
    <row r="49" spans="2:19" x14ac:dyDescent="0.25">
      <c r="B49" s="5">
        <f t="shared" si="17"/>
        <v>46578</v>
      </c>
      <c r="C49" s="20">
        <f t="shared" si="12"/>
        <v>46578</v>
      </c>
      <c r="D49" s="8"/>
      <c r="E49" s="5">
        <f t="shared" si="18"/>
        <v>46609</v>
      </c>
      <c r="F49" s="6">
        <f t="shared" si="19"/>
        <v>46609</v>
      </c>
      <c r="G49" s="10"/>
      <c r="H49" s="5">
        <f t="shared" si="20"/>
        <v>46640</v>
      </c>
      <c r="I49" s="20">
        <f t="shared" si="13"/>
        <v>46640</v>
      </c>
      <c r="J49" s="8"/>
      <c r="K49" s="5">
        <f t="shared" si="23"/>
        <v>46670</v>
      </c>
      <c r="L49" s="20">
        <f t="shared" si="14"/>
        <v>46670</v>
      </c>
      <c r="M49" s="8"/>
      <c r="N49" s="5">
        <f t="shared" si="21"/>
        <v>46701</v>
      </c>
      <c r="O49" s="20">
        <f t="shared" si="15"/>
        <v>46701</v>
      </c>
      <c r="P49" s="12"/>
      <c r="Q49" s="5">
        <f t="shared" si="22"/>
        <v>46731</v>
      </c>
      <c r="R49" s="20">
        <f t="shared" si="16"/>
        <v>46731</v>
      </c>
      <c r="S49" s="8"/>
    </row>
    <row r="50" spans="2:19" x14ac:dyDescent="0.25">
      <c r="B50" s="5">
        <f t="shared" si="17"/>
        <v>46579</v>
      </c>
      <c r="C50" s="20">
        <f t="shared" si="12"/>
        <v>46579</v>
      </c>
      <c r="D50" s="8"/>
      <c r="E50" s="5">
        <f t="shared" si="18"/>
        <v>46610</v>
      </c>
      <c r="F50" s="6">
        <f t="shared" si="19"/>
        <v>46610</v>
      </c>
      <c r="G50" s="10"/>
      <c r="H50" s="5">
        <f t="shared" si="20"/>
        <v>46641</v>
      </c>
      <c r="I50" s="20">
        <f t="shared" si="13"/>
        <v>46641</v>
      </c>
      <c r="J50" s="8"/>
      <c r="K50" s="5">
        <f t="shared" si="23"/>
        <v>46671</v>
      </c>
      <c r="L50" s="20">
        <f t="shared" si="14"/>
        <v>46671</v>
      </c>
      <c r="M50" s="8"/>
      <c r="N50" s="5">
        <f t="shared" si="21"/>
        <v>46702</v>
      </c>
      <c r="O50" s="20">
        <f t="shared" si="15"/>
        <v>46702</v>
      </c>
      <c r="P50" s="12"/>
      <c r="Q50" s="5">
        <f t="shared" si="22"/>
        <v>46732</v>
      </c>
      <c r="R50" s="20">
        <f t="shared" si="16"/>
        <v>46732</v>
      </c>
      <c r="S50" s="8"/>
    </row>
    <row r="51" spans="2:19" x14ac:dyDescent="0.25">
      <c r="B51" s="5">
        <f t="shared" si="17"/>
        <v>46580</v>
      </c>
      <c r="C51" s="20">
        <f t="shared" si="12"/>
        <v>46580</v>
      </c>
      <c r="D51" s="8"/>
      <c r="E51" s="5">
        <f t="shared" si="18"/>
        <v>46611</v>
      </c>
      <c r="F51" s="6">
        <f t="shared" si="19"/>
        <v>46611</v>
      </c>
      <c r="G51" s="10"/>
      <c r="H51" s="5">
        <f t="shared" si="20"/>
        <v>46642</v>
      </c>
      <c r="I51" s="20">
        <f t="shared" si="13"/>
        <v>46642</v>
      </c>
      <c r="J51" s="8"/>
      <c r="K51" s="5">
        <f t="shared" si="23"/>
        <v>46672</v>
      </c>
      <c r="L51" s="20">
        <f t="shared" si="14"/>
        <v>46672</v>
      </c>
      <c r="M51" s="8"/>
      <c r="N51" s="5">
        <f t="shared" si="21"/>
        <v>46703</v>
      </c>
      <c r="O51" s="20">
        <f t="shared" si="15"/>
        <v>46703</v>
      </c>
      <c r="P51" s="12"/>
      <c r="Q51" s="5">
        <f t="shared" si="22"/>
        <v>46733</v>
      </c>
      <c r="R51" s="20">
        <f t="shared" si="16"/>
        <v>46733</v>
      </c>
      <c r="S51" s="8"/>
    </row>
    <row r="52" spans="2:19" x14ac:dyDescent="0.25">
      <c r="B52" s="5">
        <f t="shared" si="17"/>
        <v>46581</v>
      </c>
      <c r="C52" s="20">
        <f t="shared" si="12"/>
        <v>46581</v>
      </c>
      <c r="D52" s="8"/>
      <c r="E52" s="5">
        <f t="shared" si="18"/>
        <v>46612</v>
      </c>
      <c r="F52" s="6">
        <f t="shared" si="19"/>
        <v>46612</v>
      </c>
      <c r="G52" s="10"/>
      <c r="H52" s="5">
        <f t="shared" si="20"/>
        <v>46643</v>
      </c>
      <c r="I52" s="20">
        <f t="shared" si="13"/>
        <v>46643</v>
      </c>
      <c r="J52" s="8"/>
      <c r="K52" s="5">
        <f t="shared" si="23"/>
        <v>46673</v>
      </c>
      <c r="L52" s="20">
        <f t="shared" si="14"/>
        <v>46673</v>
      </c>
      <c r="M52" s="8"/>
      <c r="N52" s="5">
        <f t="shared" si="21"/>
        <v>46704</v>
      </c>
      <c r="O52" s="20">
        <f t="shared" si="15"/>
        <v>46704</v>
      </c>
      <c r="P52" s="12"/>
      <c r="Q52" s="5">
        <f t="shared" si="22"/>
        <v>46734</v>
      </c>
      <c r="R52" s="20">
        <f t="shared" si="16"/>
        <v>46734</v>
      </c>
      <c r="S52" s="8"/>
    </row>
    <row r="53" spans="2:19" x14ac:dyDescent="0.25">
      <c r="B53" s="5">
        <f t="shared" si="17"/>
        <v>46582</v>
      </c>
      <c r="C53" s="20">
        <f t="shared" si="12"/>
        <v>46582</v>
      </c>
      <c r="D53" s="8"/>
      <c r="E53" s="5">
        <f t="shared" si="18"/>
        <v>46613</v>
      </c>
      <c r="F53" s="6">
        <f t="shared" si="19"/>
        <v>46613</v>
      </c>
      <c r="G53" s="10"/>
      <c r="H53" s="5">
        <f t="shared" si="20"/>
        <v>46644</v>
      </c>
      <c r="I53" s="20">
        <f t="shared" si="13"/>
        <v>46644</v>
      </c>
      <c r="J53" s="8"/>
      <c r="K53" s="5">
        <f t="shared" si="23"/>
        <v>46674</v>
      </c>
      <c r="L53" s="20">
        <f t="shared" si="14"/>
        <v>46674</v>
      </c>
      <c r="M53" s="8"/>
      <c r="N53" s="5">
        <f t="shared" si="21"/>
        <v>46705</v>
      </c>
      <c r="O53" s="20">
        <f t="shared" si="15"/>
        <v>46705</v>
      </c>
      <c r="P53" s="12"/>
      <c r="Q53" s="5">
        <f t="shared" si="22"/>
        <v>46735</v>
      </c>
      <c r="R53" s="20">
        <f t="shared" si="16"/>
        <v>46735</v>
      </c>
      <c r="S53" s="8"/>
    </row>
    <row r="54" spans="2:19" x14ac:dyDescent="0.25">
      <c r="B54" s="5">
        <f t="shared" si="17"/>
        <v>46583</v>
      </c>
      <c r="C54" s="20">
        <f t="shared" si="12"/>
        <v>46583</v>
      </c>
      <c r="D54" s="8"/>
      <c r="E54" s="5">
        <f t="shared" si="18"/>
        <v>46614</v>
      </c>
      <c r="F54" s="6">
        <f t="shared" si="19"/>
        <v>46614</v>
      </c>
      <c r="G54" s="10"/>
      <c r="H54" s="5">
        <f t="shared" si="20"/>
        <v>46645</v>
      </c>
      <c r="I54" s="20">
        <f t="shared" si="13"/>
        <v>46645</v>
      </c>
      <c r="J54" s="8"/>
      <c r="K54" s="5">
        <f t="shared" si="23"/>
        <v>46675</v>
      </c>
      <c r="L54" s="20">
        <f t="shared" si="14"/>
        <v>46675</v>
      </c>
      <c r="M54" s="8"/>
      <c r="N54" s="5">
        <f t="shared" si="21"/>
        <v>46706</v>
      </c>
      <c r="O54" s="20">
        <f t="shared" si="15"/>
        <v>46706</v>
      </c>
      <c r="P54" s="12"/>
      <c r="Q54" s="5">
        <f t="shared" si="22"/>
        <v>46736</v>
      </c>
      <c r="R54" s="20">
        <f t="shared" si="16"/>
        <v>46736</v>
      </c>
      <c r="S54" s="8"/>
    </row>
    <row r="55" spans="2:19" x14ac:dyDescent="0.25">
      <c r="B55" s="5">
        <f t="shared" si="17"/>
        <v>46584</v>
      </c>
      <c r="C55" s="20">
        <f t="shared" si="12"/>
        <v>46584</v>
      </c>
      <c r="D55" s="8"/>
      <c r="E55" s="5">
        <f t="shared" si="18"/>
        <v>46615</v>
      </c>
      <c r="F55" s="6">
        <f t="shared" si="19"/>
        <v>46615</v>
      </c>
      <c r="G55" s="10"/>
      <c r="H55" s="5">
        <f t="shared" si="20"/>
        <v>46646</v>
      </c>
      <c r="I55" s="20">
        <f t="shared" si="13"/>
        <v>46646</v>
      </c>
      <c r="J55" s="8"/>
      <c r="K55" s="5">
        <f t="shared" si="23"/>
        <v>46676</v>
      </c>
      <c r="L55" s="20">
        <f t="shared" si="14"/>
        <v>46676</v>
      </c>
      <c r="M55" s="8"/>
      <c r="N55" s="5">
        <f t="shared" si="21"/>
        <v>46707</v>
      </c>
      <c r="O55" s="20">
        <f t="shared" si="15"/>
        <v>46707</v>
      </c>
      <c r="P55" s="12"/>
      <c r="Q55" s="5">
        <f t="shared" si="22"/>
        <v>46737</v>
      </c>
      <c r="R55" s="20">
        <f t="shared" si="16"/>
        <v>46737</v>
      </c>
      <c r="S55" s="8"/>
    </row>
    <row r="56" spans="2:19" x14ac:dyDescent="0.25">
      <c r="B56" s="5">
        <f t="shared" si="17"/>
        <v>46585</v>
      </c>
      <c r="C56" s="20">
        <f t="shared" si="12"/>
        <v>46585</v>
      </c>
      <c r="D56" s="8"/>
      <c r="E56" s="5">
        <f t="shared" si="18"/>
        <v>46616</v>
      </c>
      <c r="F56" s="6">
        <f t="shared" si="19"/>
        <v>46616</v>
      </c>
      <c r="G56" s="10"/>
      <c r="H56" s="5">
        <f t="shared" si="20"/>
        <v>46647</v>
      </c>
      <c r="I56" s="20">
        <f t="shared" si="13"/>
        <v>46647</v>
      </c>
      <c r="J56" s="8"/>
      <c r="K56" s="5">
        <f t="shared" si="23"/>
        <v>46677</v>
      </c>
      <c r="L56" s="20">
        <f t="shared" si="14"/>
        <v>46677</v>
      </c>
      <c r="M56" s="8"/>
      <c r="N56" s="5">
        <f t="shared" si="21"/>
        <v>46708</v>
      </c>
      <c r="O56" s="20">
        <f t="shared" si="15"/>
        <v>46708</v>
      </c>
      <c r="P56" s="12"/>
      <c r="Q56" s="5">
        <f t="shared" si="22"/>
        <v>46738</v>
      </c>
      <c r="R56" s="20">
        <f t="shared" si="16"/>
        <v>46738</v>
      </c>
      <c r="S56" s="8"/>
    </row>
    <row r="57" spans="2:19" x14ac:dyDescent="0.25">
      <c r="B57" s="5">
        <f t="shared" si="17"/>
        <v>46586</v>
      </c>
      <c r="C57" s="20">
        <f t="shared" si="12"/>
        <v>46586</v>
      </c>
      <c r="D57" s="8"/>
      <c r="E57" s="5">
        <f t="shared" si="18"/>
        <v>46617</v>
      </c>
      <c r="F57" s="6">
        <f t="shared" si="19"/>
        <v>46617</v>
      </c>
      <c r="G57" s="10"/>
      <c r="H57" s="5">
        <f t="shared" si="20"/>
        <v>46648</v>
      </c>
      <c r="I57" s="20">
        <f t="shared" si="13"/>
        <v>46648</v>
      </c>
      <c r="J57" s="8"/>
      <c r="K57" s="5">
        <f t="shared" si="23"/>
        <v>46678</v>
      </c>
      <c r="L57" s="20">
        <f t="shared" si="14"/>
        <v>46678</v>
      </c>
      <c r="M57" s="8"/>
      <c r="N57" s="5">
        <f t="shared" si="21"/>
        <v>46709</v>
      </c>
      <c r="O57" s="20">
        <f t="shared" si="15"/>
        <v>46709</v>
      </c>
      <c r="P57" s="12"/>
      <c r="Q57" s="5">
        <f t="shared" si="22"/>
        <v>46739</v>
      </c>
      <c r="R57" s="20">
        <f t="shared" si="16"/>
        <v>46739</v>
      </c>
      <c r="S57" s="8"/>
    </row>
    <row r="58" spans="2:19" x14ac:dyDescent="0.25">
      <c r="B58" s="5">
        <f t="shared" si="17"/>
        <v>46587</v>
      </c>
      <c r="C58" s="20">
        <f t="shared" si="12"/>
        <v>46587</v>
      </c>
      <c r="D58" s="8"/>
      <c r="E58" s="5">
        <f t="shared" si="18"/>
        <v>46618</v>
      </c>
      <c r="F58" s="6">
        <f t="shared" ref="F58:F67" si="24">F57+1</f>
        <v>46618</v>
      </c>
      <c r="G58" s="10"/>
      <c r="H58" s="5">
        <f t="shared" si="20"/>
        <v>46649</v>
      </c>
      <c r="I58" s="20">
        <f t="shared" si="13"/>
        <v>46649</v>
      </c>
      <c r="J58" s="8"/>
      <c r="K58" s="5">
        <f t="shared" si="23"/>
        <v>46679</v>
      </c>
      <c r="L58" s="20">
        <f t="shared" si="14"/>
        <v>46679</v>
      </c>
      <c r="M58" s="8"/>
      <c r="N58" s="5">
        <f t="shared" si="21"/>
        <v>46710</v>
      </c>
      <c r="O58" s="20">
        <f t="shared" si="15"/>
        <v>46710</v>
      </c>
      <c r="P58" s="12"/>
      <c r="Q58" s="5">
        <f t="shared" si="22"/>
        <v>46740</v>
      </c>
      <c r="R58" s="20">
        <f t="shared" si="16"/>
        <v>46740</v>
      </c>
      <c r="S58" s="8"/>
    </row>
    <row r="59" spans="2:19" x14ac:dyDescent="0.25">
      <c r="B59" s="5">
        <f t="shared" si="17"/>
        <v>46588</v>
      </c>
      <c r="C59" s="20">
        <f t="shared" si="12"/>
        <v>46588</v>
      </c>
      <c r="D59" s="8"/>
      <c r="E59" s="5">
        <f t="shared" si="18"/>
        <v>46619</v>
      </c>
      <c r="F59" s="6">
        <f t="shared" si="24"/>
        <v>46619</v>
      </c>
      <c r="G59" s="10"/>
      <c r="H59" s="5">
        <f t="shared" si="20"/>
        <v>46650</v>
      </c>
      <c r="I59" s="20">
        <f t="shared" si="13"/>
        <v>46650</v>
      </c>
      <c r="J59" s="8"/>
      <c r="K59" s="5">
        <f t="shared" si="23"/>
        <v>46680</v>
      </c>
      <c r="L59" s="20">
        <f t="shared" si="14"/>
        <v>46680</v>
      </c>
      <c r="M59" s="8"/>
      <c r="N59" s="5">
        <f t="shared" si="21"/>
        <v>46711</v>
      </c>
      <c r="O59" s="20">
        <f t="shared" si="15"/>
        <v>46711</v>
      </c>
      <c r="P59" s="12"/>
      <c r="Q59" s="5">
        <f t="shared" si="22"/>
        <v>46741</v>
      </c>
      <c r="R59" s="20">
        <f t="shared" si="16"/>
        <v>46741</v>
      </c>
      <c r="S59" s="8"/>
    </row>
    <row r="60" spans="2:19" x14ac:dyDescent="0.25">
      <c r="B60" s="5">
        <f t="shared" si="17"/>
        <v>46589</v>
      </c>
      <c r="C60" s="20">
        <f t="shared" si="12"/>
        <v>46589</v>
      </c>
      <c r="D60" s="8"/>
      <c r="E60" s="5">
        <f t="shared" si="18"/>
        <v>46620</v>
      </c>
      <c r="F60" s="6">
        <f t="shared" si="24"/>
        <v>46620</v>
      </c>
      <c r="G60" s="10"/>
      <c r="H60" s="5">
        <f t="shared" si="20"/>
        <v>46651</v>
      </c>
      <c r="I60" s="20">
        <f t="shared" si="13"/>
        <v>46651</v>
      </c>
      <c r="J60" s="8"/>
      <c r="K60" s="5">
        <f t="shared" si="23"/>
        <v>46681</v>
      </c>
      <c r="L60" s="6">
        <f t="shared" ref="L60:L70" si="25">L59+1</f>
        <v>46681</v>
      </c>
      <c r="M60" s="8"/>
      <c r="N60" s="5">
        <f t="shared" si="21"/>
        <v>46712</v>
      </c>
      <c r="O60" s="20">
        <f t="shared" si="15"/>
        <v>46712</v>
      </c>
      <c r="P60" s="12"/>
      <c r="Q60" s="5">
        <f t="shared" si="22"/>
        <v>46742</v>
      </c>
      <c r="R60" s="20">
        <f t="shared" si="16"/>
        <v>46742</v>
      </c>
      <c r="S60" s="8"/>
    </row>
    <row r="61" spans="2:19" x14ac:dyDescent="0.25">
      <c r="B61" s="5">
        <f t="shared" si="17"/>
        <v>46590</v>
      </c>
      <c r="C61" s="20">
        <f t="shared" si="12"/>
        <v>46590</v>
      </c>
      <c r="D61" s="8"/>
      <c r="E61" s="5">
        <f t="shared" si="18"/>
        <v>46621</v>
      </c>
      <c r="F61" s="6">
        <f t="shared" si="24"/>
        <v>46621</v>
      </c>
      <c r="G61" s="10"/>
      <c r="H61" s="5">
        <f t="shared" si="20"/>
        <v>46652</v>
      </c>
      <c r="I61" s="20">
        <f t="shared" si="13"/>
        <v>46652</v>
      </c>
      <c r="J61" s="8"/>
      <c r="K61" s="5">
        <f t="shared" si="23"/>
        <v>46682</v>
      </c>
      <c r="L61" s="6">
        <f t="shared" si="25"/>
        <v>46682</v>
      </c>
      <c r="M61" s="8"/>
      <c r="N61" s="5">
        <f t="shared" si="21"/>
        <v>46713</v>
      </c>
      <c r="O61" s="20">
        <f t="shared" si="15"/>
        <v>46713</v>
      </c>
      <c r="P61" s="12"/>
      <c r="Q61" s="5">
        <f t="shared" si="22"/>
        <v>46743</v>
      </c>
      <c r="R61" s="20">
        <f t="shared" si="16"/>
        <v>46743</v>
      </c>
      <c r="S61" s="8"/>
    </row>
    <row r="62" spans="2:19" x14ac:dyDescent="0.25">
      <c r="B62" s="5">
        <f t="shared" si="17"/>
        <v>46591</v>
      </c>
      <c r="C62" s="20">
        <f t="shared" si="12"/>
        <v>46591</v>
      </c>
      <c r="D62" s="8"/>
      <c r="E62" s="5">
        <f t="shared" si="18"/>
        <v>46622</v>
      </c>
      <c r="F62" s="6">
        <f t="shared" si="24"/>
        <v>46622</v>
      </c>
      <c r="G62" s="10"/>
      <c r="H62" s="5">
        <f t="shared" si="20"/>
        <v>46653</v>
      </c>
      <c r="I62" s="20">
        <f t="shared" si="13"/>
        <v>46653</v>
      </c>
      <c r="J62" s="8"/>
      <c r="K62" s="5">
        <f t="shared" si="23"/>
        <v>46683</v>
      </c>
      <c r="L62" s="6">
        <f t="shared" si="25"/>
        <v>46683</v>
      </c>
      <c r="M62" s="8"/>
      <c r="N62" s="5">
        <f t="shared" si="21"/>
        <v>46714</v>
      </c>
      <c r="O62" s="20">
        <f t="shared" si="15"/>
        <v>46714</v>
      </c>
      <c r="P62" s="12"/>
      <c r="Q62" s="5">
        <f t="shared" si="22"/>
        <v>46744</v>
      </c>
      <c r="R62" s="20">
        <f t="shared" si="16"/>
        <v>46744</v>
      </c>
      <c r="S62" s="8"/>
    </row>
    <row r="63" spans="2:19" x14ac:dyDescent="0.25">
      <c r="B63" s="5">
        <f t="shared" si="17"/>
        <v>46592</v>
      </c>
      <c r="C63" s="20">
        <f t="shared" si="12"/>
        <v>46592</v>
      </c>
      <c r="D63" s="8"/>
      <c r="E63" s="5">
        <f t="shared" si="18"/>
        <v>46623</v>
      </c>
      <c r="F63" s="6">
        <f t="shared" si="24"/>
        <v>46623</v>
      </c>
      <c r="G63" s="10"/>
      <c r="H63" s="5">
        <f t="shared" si="20"/>
        <v>46654</v>
      </c>
      <c r="I63" s="20">
        <f t="shared" si="13"/>
        <v>46654</v>
      </c>
      <c r="J63" s="8"/>
      <c r="K63" s="5">
        <f t="shared" si="23"/>
        <v>46684</v>
      </c>
      <c r="L63" s="6">
        <f t="shared" si="25"/>
        <v>46684</v>
      </c>
      <c r="M63" s="8"/>
      <c r="N63" s="5">
        <f t="shared" si="21"/>
        <v>46715</v>
      </c>
      <c r="O63" s="20">
        <f t="shared" si="15"/>
        <v>46715</v>
      </c>
      <c r="P63" s="12"/>
      <c r="Q63" s="5">
        <f t="shared" si="22"/>
        <v>46745</v>
      </c>
      <c r="R63" s="20">
        <f t="shared" si="16"/>
        <v>46745</v>
      </c>
      <c r="S63" s="8"/>
    </row>
    <row r="64" spans="2:19" x14ac:dyDescent="0.25">
      <c r="B64" s="5">
        <f t="shared" si="17"/>
        <v>46593</v>
      </c>
      <c r="C64" s="20">
        <f t="shared" si="12"/>
        <v>46593</v>
      </c>
      <c r="D64" s="8"/>
      <c r="E64" s="5">
        <f t="shared" si="18"/>
        <v>46624</v>
      </c>
      <c r="F64" s="6">
        <f t="shared" si="24"/>
        <v>46624</v>
      </c>
      <c r="G64" s="10"/>
      <c r="H64" s="5">
        <f t="shared" si="20"/>
        <v>46655</v>
      </c>
      <c r="I64" s="20">
        <f t="shared" si="13"/>
        <v>46655</v>
      </c>
      <c r="J64" s="8"/>
      <c r="K64" s="5">
        <f t="shared" si="23"/>
        <v>46685</v>
      </c>
      <c r="L64" s="6">
        <f t="shared" si="25"/>
        <v>46685</v>
      </c>
      <c r="M64" s="8"/>
      <c r="N64" s="5">
        <f t="shared" si="21"/>
        <v>46716</v>
      </c>
      <c r="O64" s="20">
        <f t="shared" si="15"/>
        <v>46716</v>
      </c>
      <c r="P64" s="12"/>
      <c r="Q64" s="5">
        <f t="shared" si="22"/>
        <v>46746</v>
      </c>
      <c r="R64" s="20">
        <f t="shared" si="16"/>
        <v>46746</v>
      </c>
      <c r="S64" s="8"/>
    </row>
    <row r="65" spans="2:19" x14ac:dyDescent="0.25">
      <c r="B65" s="5">
        <f t="shared" si="17"/>
        <v>46594</v>
      </c>
      <c r="C65" s="20">
        <f t="shared" si="12"/>
        <v>46594</v>
      </c>
      <c r="D65" s="8"/>
      <c r="E65" s="5">
        <f t="shared" si="18"/>
        <v>46625</v>
      </c>
      <c r="F65" s="6">
        <f t="shared" si="24"/>
        <v>46625</v>
      </c>
      <c r="G65" s="10"/>
      <c r="H65" s="5">
        <f t="shared" si="20"/>
        <v>46656</v>
      </c>
      <c r="I65" s="20">
        <f t="shared" si="13"/>
        <v>46656</v>
      </c>
      <c r="J65" s="8"/>
      <c r="K65" s="5">
        <f t="shared" si="23"/>
        <v>46686</v>
      </c>
      <c r="L65" s="6">
        <f t="shared" si="25"/>
        <v>46686</v>
      </c>
      <c r="M65" s="8"/>
      <c r="N65" s="5">
        <f t="shared" si="21"/>
        <v>46717</v>
      </c>
      <c r="O65" s="20">
        <f t="shared" si="15"/>
        <v>46717</v>
      </c>
      <c r="P65" s="12"/>
      <c r="Q65" s="5">
        <f t="shared" si="22"/>
        <v>46747</v>
      </c>
      <c r="R65" s="20">
        <f t="shared" si="16"/>
        <v>46747</v>
      </c>
      <c r="S65" s="8"/>
    </row>
    <row r="66" spans="2:19" x14ac:dyDescent="0.25">
      <c r="B66" s="5">
        <f t="shared" si="17"/>
        <v>46595</v>
      </c>
      <c r="C66" s="20">
        <f t="shared" si="12"/>
        <v>46595</v>
      </c>
      <c r="D66" s="8"/>
      <c r="E66" s="5">
        <f t="shared" si="18"/>
        <v>46626</v>
      </c>
      <c r="F66" s="6">
        <f t="shared" si="24"/>
        <v>46626</v>
      </c>
      <c r="G66" s="10"/>
      <c r="H66" s="5">
        <f t="shared" si="20"/>
        <v>46657</v>
      </c>
      <c r="I66" s="20">
        <f t="shared" si="13"/>
        <v>46657</v>
      </c>
      <c r="J66" s="8"/>
      <c r="K66" s="5">
        <f t="shared" si="23"/>
        <v>46687</v>
      </c>
      <c r="L66" s="6">
        <f t="shared" si="25"/>
        <v>46687</v>
      </c>
      <c r="M66" s="8"/>
      <c r="N66" s="5">
        <f t="shared" si="21"/>
        <v>46718</v>
      </c>
      <c r="O66" s="20">
        <f t="shared" si="15"/>
        <v>46718</v>
      </c>
      <c r="P66" s="12"/>
      <c r="Q66" s="5">
        <f t="shared" si="22"/>
        <v>46748</v>
      </c>
      <c r="R66" s="20">
        <f t="shared" si="16"/>
        <v>46748</v>
      </c>
      <c r="S66" s="8"/>
    </row>
    <row r="67" spans="2:19" x14ac:dyDescent="0.25">
      <c r="B67" s="5">
        <f t="shared" si="17"/>
        <v>46596</v>
      </c>
      <c r="C67" s="20">
        <f t="shared" si="12"/>
        <v>46596</v>
      </c>
      <c r="D67" s="8"/>
      <c r="E67" s="5">
        <f t="shared" si="18"/>
        <v>46627</v>
      </c>
      <c r="F67" s="6">
        <f t="shared" si="24"/>
        <v>46627</v>
      </c>
      <c r="G67" s="10"/>
      <c r="H67" s="5">
        <f t="shared" si="20"/>
        <v>46658</v>
      </c>
      <c r="I67" s="20">
        <f t="shared" si="13"/>
        <v>46658</v>
      </c>
      <c r="J67" s="8"/>
      <c r="K67" s="5">
        <f t="shared" si="23"/>
        <v>46688</v>
      </c>
      <c r="L67" s="6">
        <f t="shared" si="25"/>
        <v>46688</v>
      </c>
      <c r="M67" s="8"/>
      <c r="N67" s="5">
        <f t="shared" si="21"/>
        <v>46719</v>
      </c>
      <c r="O67" s="20">
        <f t="shared" si="15"/>
        <v>46719</v>
      </c>
      <c r="P67" s="12"/>
      <c r="Q67" s="5">
        <f t="shared" si="22"/>
        <v>46749</v>
      </c>
      <c r="R67" s="20">
        <f t="shared" si="16"/>
        <v>46749</v>
      </c>
      <c r="S67" s="8"/>
    </row>
    <row r="68" spans="2:19" x14ac:dyDescent="0.25">
      <c r="B68" s="5">
        <f t="shared" si="17"/>
        <v>46597</v>
      </c>
      <c r="C68" s="20">
        <f t="shared" si="12"/>
        <v>46597</v>
      </c>
      <c r="D68" s="8"/>
      <c r="E68" s="5">
        <f t="shared" si="18"/>
        <v>46628</v>
      </c>
      <c r="F68" s="6">
        <f t="shared" ref="F68" si="26">F67+1</f>
        <v>46628</v>
      </c>
      <c r="G68" s="10"/>
      <c r="H68" s="5">
        <f t="shared" si="20"/>
        <v>46659</v>
      </c>
      <c r="I68" s="20">
        <f t="shared" si="13"/>
        <v>46659</v>
      </c>
      <c r="J68" s="8"/>
      <c r="K68" s="5">
        <f t="shared" si="23"/>
        <v>46689</v>
      </c>
      <c r="L68" s="6">
        <f t="shared" si="25"/>
        <v>46689</v>
      </c>
      <c r="M68" s="8"/>
      <c r="N68" s="5">
        <f t="shared" si="21"/>
        <v>46720</v>
      </c>
      <c r="O68" s="20">
        <f t="shared" si="15"/>
        <v>46720</v>
      </c>
      <c r="P68" s="12"/>
      <c r="Q68" s="5">
        <f t="shared" si="22"/>
        <v>46750</v>
      </c>
      <c r="R68" s="20">
        <f t="shared" si="16"/>
        <v>46750</v>
      </c>
      <c r="S68" s="8"/>
    </row>
    <row r="69" spans="2:19" x14ac:dyDescent="0.25">
      <c r="B69" s="5">
        <f t="shared" si="17"/>
        <v>46598</v>
      </c>
      <c r="C69" s="20">
        <f t="shared" si="12"/>
        <v>46598</v>
      </c>
      <c r="D69" s="8"/>
      <c r="E69" s="5">
        <f t="shared" si="18"/>
        <v>46629</v>
      </c>
      <c r="F69" s="6">
        <f t="shared" ref="F69:F70" si="27">F68+1</f>
        <v>46629</v>
      </c>
      <c r="G69" s="10"/>
      <c r="H69" s="5">
        <f t="shared" si="20"/>
        <v>46660</v>
      </c>
      <c r="I69" s="20">
        <f t="shared" si="13"/>
        <v>46660</v>
      </c>
      <c r="J69" s="8"/>
      <c r="K69" s="5">
        <f t="shared" si="23"/>
        <v>46690</v>
      </c>
      <c r="L69" s="6">
        <f t="shared" si="25"/>
        <v>46690</v>
      </c>
      <c r="M69" s="8"/>
      <c r="N69" s="5">
        <f t="shared" si="21"/>
        <v>46721</v>
      </c>
      <c r="O69" s="20">
        <f t="shared" si="15"/>
        <v>46721</v>
      </c>
      <c r="P69" s="12"/>
      <c r="Q69" s="5">
        <f t="shared" si="22"/>
        <v>46751</v>
      </c>
      <c r="R69" s="20">
        <f t="shared" si="16"/>
        <v>46751</v>
      </c>
      <c r="S69" s="8"/>
    </row>
    <row r="70" spans="2:19" x14ac:dyDescent="0.25">
      <c r="B70" s="5">
        <f t="shared" si="17"/>
        <v>46599</v>
      </c>
      <c r="C70" s="20">
        <f t="shared" si="12"/>
        <v>46599</v>
      </c>
      <c r="D70" s="9"/>
      <c r="E70" s="5">
        <f t="shared" si="18"/>
        <v>46630</v>
      </c>
      <c r="F70" s="6">
        <f t="shared" si="27"/>
        <v>46630</v>
      </c>
      <c r="G70" s="11"/>
      <c r="H70" s="5" t="str">
        <f t="shared" si="20"/>
        <v/>
      </c>
      <c r="I70" s="7"/>
      <c r="J70" s="9"/>
      <c r="K70" s="5">
        <f t="shared" si="23"/>
        <v>46691</v>
      </c>
      <c r="L70" s="6">
        <f t="shared" si="25"/>
        <v>46691</v>
      </c>
      <c r="M70" s="9"/>
      <c r="N70" s="5" t="str">
        <f t="shared" si="21"/>
        <v/>
      </c>
      <c r="O70" s="7"/>
      <c r="P70" s="13"/>
      <c r="Q70" s="5">
        <f t="shared" si="22"/>
        <v>46752</v>
      </c>
      <c r="R70" s="20">
        <f t="shared" si="16"/>
        <v>46752</v>
      </c>
      <c r="S70" s="9"/>
    </row>
    <row r="71" spans="2:19" x14ac:dyDescent="0.25">
      <c r="B71" s="74"/>
      <c r="C71" s="74"/>
      <c r="D71" s="74"/>
      <c r="E71" s="74"/>
      <c r="F71" s="74"/>
      <c r="G71" s="74"/>
      <c r="H71" s="74"/>
      <c r="I71" s="74"/>
      <c r="J71" s="74"/>
      <c r="K71" s="74"/>
      <c r="L71" s="74"/>
      <c r="M71" s="74"/>
      <c r="N71" s="74"/>
      <c r="O71" s="74"/>
      <c r="P71" s="74"/>
      <c r="Q71" s="74"/>
      <c r="R71" s="74"/>
      <c r="S71" s="74"/>
    </row>
  </sheetData>
  <sheetProtection algorithmName="SHA-512" hashValue="05fBaqbgwasJRtDDTnmc+QU9/SML4vZexfYL4FHj2kfxz0Xw8yGqBe5kXELyOXKViyvGZzyAOcRCrORGSEu5aw==" saltValue="nKD3IPMyE1fVa2f/FHbu+g==" spinCount="100000" sheet="1" selectLockedCells="1"/>
  <protectedRanges>
    <protectedRange algorithmName="SHA-512" hashValue="+hwg47wkxX5VWH5X/xCaRLf1hxhTI3U6Fhws8mKCI+MAPzHvptNgJGxxQnshRSqpOtHdVS3MX6hiuXuEPFkxZA==" saltValue="i384qtpW7hUnFo/fu1wk9A==" spinCount="100000" sqref="B4 E4 H4 K4 N4 Q4 B39 E39 H39 K39 N39 Q39 B5:C35 H5:I35 K5:L35 N5:O35 Q5:R35 B40:C70 E40:F70 H40:I70 K40:L70 N40:O70 Q40:R70 E5:F35" name="Kalender"/>
  </protectedRanges>
  <mergeCells count="35">
    <mergeCell ref="H3:J3"/>
    <mergeCell ref="K3:M3"/>
    <mergeCell ref="N3:P3"/>
    <mergeCell ref="Q3:S3"/>
    <mergeCell ref="E34:G35"/>
    <mergeCell ref="Q39:S39"/>
    <mergeCell ref="B71:S71"/>
    <mergeCell ref="B37:S37"/>
    <mergeCell ref="B39:D39"/>
    <mergeCell ref="E39:G39"/>
    <mergeCell ref="H39:J39"/>
    <mergeCell ref="K39:M39"/>
    <mergeCell ref="N39:P39"/>
    <mergeCell ref="B38:D38"/>
    <mergeCell ref="E38:G38"/>
    <mergeCell ref="H38:J38"/>
    <mergeCell ref="K38:M38"/>
    <mergeCell ref="N38:P38"/>
    <mergeCell ref="Q38:S38"/>
    <mergeCell ref="B36:S36"/>
    <mergeCell ref="Q1:S2"/>
    <mergeCell ref="B1:D1"/>
    <mergeCell ref="F1:H1"/>
    <mergeCell ref="J1:L1"/>
    <mergeCell ref="B2:D2"/>
    <mergeCell ref="F2:H2"/>
    <mergeCell ref="J2:L2"/>
    <mergeCell ref="B4:D4"/>
    <mergeCell ref="E4:G4"/>
    <mergeCell ref="H4:J4"/>
    <mergeCell ref="K4:M4"/>
    <mergeCell ref="N4:P4"/>
    <mergeCell ref="Q4:S4"/>
    <mergeCell ref="B3:D3"/>
    <mergeCell ref="E3:G3"/>
  </mergeCells>
  <conditionalFormatting sqref="B5:D35">
    <cfRule type="expression" dxfId="26" priority="45">
      <formula>WEEKDAY($B5,2)&gt;5</formula>
    </cfRule>
  </conditionalFormatting>
  <conditionalFormatting sqref="B40:D70">
    <cfRule type="expression" dxfId="24" priority="6">
      <formula>WEEKDAY($B40,2)&gt;5</formula>
    </cfRule>
  </conditionalFormatting>
  <conditionalFormatting sqref="B5:S35">
    <cfRule type="expression" dxfId="23" priority="2">
      <formula>EXACT($W$2,B5)</formula>
    </cfRule>
  </conditionalFormatting>
  <conditionalFormatting sqref="B40:S70">
    <cfRule type="expression" dxfId="22" priority="4">
      <formula>EXACT($W$2,B40)</formula>
    </cfRule>
  </conditionalFormatting>
  <conditionalFormatting sqref="E5:G33">
    <cfRule type="expression" dxfId="20" priority="47" stopIfTrue="1">
      <formula>WEEKDAY($E5,2)&gt;5</formula>
    </cfRule>
  </conditionalFormatting>
  <conditionalFormatting sqref="E40:G70">
    <cfRule type="expression" dxfId="18" priority="8" stopIfTrue="1">
      <formula>WEEKDAY($E40,2)&gt;5</formula>
    </cfRule>
  </conditionalFormatting>
  <conditionalFormatting sqref="H5:J35">
    <cfRule type="expression" dxfId="16" priority="49">
      <formula>WEEKDAY($H5,2)&gt;5</formula>
    </cfRule>
  </conditionalFormatting>
  <conditionalFormatting sqref="H40:J70">
    <cfRule type="expression" dxfId="14" priority="10">
      <formula>WEEKDAY($H40,2)&gt;5</formula>
    </cfRule>
  </conditionalFormatting>
  <conditionalFormatting sqref="K5:M35">
    <cfRule type="expression" dxfId="12" priority="51" stopIfTrue="1">
      <formula>WEEKDAY($K5,2)&gt;5</formula>
    </cfRule>
  </conditionalFormatting>
  <conditionalFormatting sqref="K40:M70">
    <cfRule type="expression" dxfId="10" priority="12" stopIfTrue="1">
      <formula>WEEKDAY($K40,2)&gt;5</formula>
    </cfRule>
  </conditionalFormatting>
  <conditionalFormatting sqref="N5:P35">
    <cfRule type="expression" dxfId="8" priority="53" stopIfTrue="1">
      <formula>WEEKDAY($N5,2)&gt;5</formula>
    </cfRule>
  </conditionalFormatting>
  <conditionalFormatting sqref="N40:P70">
    <cfRule type="expression" dxfId="6" priority="14" stopIfTrue="1">
      <formula>WEEKDAY($N40,2)&gt;5</formula>
    </cfRule>
  </conditionalFormatting>
  <conditionalFormatting sqref="Q5:S35">
    <cfRule type="expression" dxfId="4" priority="55">
      <formula>WEEKDAY($Q5,2)&gt;5</formula>
    </cfRule>
  </conditionalFormatting>
  <conditionalFormatting sqref="Q40:S70">
    <cfRule type="expression" dxfId="2" priority="43">
      <formula>WEEKDAY($Q40,2)&gt;5</formula>
    </cfRule>
  </conditionalFormatting>
  <printOptions horizontalCentered="1"/>
  <pageMargins left="0" right="0" top="0.48" bottom="0" header="0" footer="0"/>
  <pageSetup paperSize="9" scale="90" fitToWidth="0" fitToHeight="0" orientation="landscape" r:id="rId1"/>
  <rowBreaks count="1" manualBreakCount="1">
    <brk id="36"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44" id="{08690F02-60F3-4562-BF1C-A1708DFEC129}">
            <xm:f>MATCH($B5,Feiertage!$B:$B,0)&gt;0</xm:f>
            <x14:dxf>
              <fill>
                <patternFill patternType="gray125">
                  <fgColor theme="6" tint="0.39991454817346722"/>
                  <bgColor rgb="FFFFD5D5"/>
                </patternFill>
              </fill>
            </x14:dxf>
          </x14:cfRule>
          <xm:sqref>B5:D35</xm:sqref>
        </x14:conditionalFormatting>
        <x14:conditionalFormatting xmlns:xm="http://schemas.microsoft.com/office/excel/2006/main">
          <x14:cfRule type="expression" priority="5" id="{45E30607-24B4-4160-BD87-5E732C24264E}">
            <xm:f>MATCH($B40,Feiertage!$B:$B,0)&gt;0</xm:f>
            <x14:dxf>
              <fill>
                <patternFill patternType="lightGray">
                  <fgColor theme="6" tint="0.39991454817346722"/>
                  <bgColor rgb="FFFFD5D5"/>
                </patternFill>
              </fill>
            </x14:dxf>
          </x14:cfRule>
          <xm:sqref>B40:D70</xm:sqref>
        </x14:conditionalFormatting>
        <x14:conditionalFormatting xmlns:xm="http://schemas.microsoft.com/office/excel/2006/main">
          <x14:cfRule type="expression" priority="46" id="{1A13AAC0-7AE3-4A42-9D9F-1D8FA8B1664E}">
            <xm:f>MATCH($E5,Feiertage!$B:$B,0)&gt;0</xm:f>
            <x14:dxf>
              <fill>
                <patternFill patternType="lightGray">
                  <fgColor theme="6" tint="0.39991454817346722"/>
                  <bgColor rgb="FFFFD5D5"/>
                </patternFill>
              </fill>
            </x14:dxf>
          </x14:cfRule>
          <xm:sqref>E5:G32</xm:sqref>
        </x14:conditionalFormatting>
        <x14:conditionalFormatting xmlns:xm="http://schemas.microsoft.com/office/excel/2006/main">
          <x14:cfRule type="expression" priority="7" id="{A752A37B-FF98-4443-AAF0-607FBA3A25D0}">
            <xm:f>MATCH($E40,Feiertage!$B:$B,0)&gt;0</xm:f>
            <x14:dxf>
              <fill>
                <patternFill patternType="lightGray">
                  <fgColor theme="6" tint="0.39991454817346722"/>
                  <bgColor rgb="FFFFD5D5"/>
                </patternFill>
              </fill>
            </x14:dxf>
          </x14:cfRule>
          <xm:sqref>E40:G70</xm:sqref>
        </x14:conditionalFormatting>
        <x14:conditionalFormatting xmlns:xm="http://schemas.microsoft.com/office/excel/2006/main">
          <x14:cfRule type="expression" priority="48" id="{4FAF1D00-A57C-48CF-B04F-09F7B1800847}">
            <xm:f>MATCH($H5,Feiertage!$B:$B,0)&gt;0</xm:f>
            <x14:dxf>
              <fill>
                <patternFill patternType="gray125">
                  <fgColor theme="6" tint="0.39988402966399123"/>
                  <bgColor rgb="FFFFD5D5"/>
                </patternFill>
              </fill>
            </x14:dxf>
          </x14:cfRule>
          <xm:sqref>H5:J35</xm:sqref>
        </x14:conditionalFormatting>
        <x14:conditionalFormatting xmlns:xm="http://schemas.microsoft.com/office/excel/2006/main">
          <x14:cfRule type="expression" priority="9" id="{D061765C-19AC-41E9-8F1C-6E359D4219D3}">
            <xm:f>MATCH($H40,Feiertage!$B:$B,0)&gt;0</xm:f>
            <x14:dxf>
              <fill>
                <patternFill patternType="lightGray">
                  <fgColor theme="6" tint="0.39991454817346722"/>
                  <bgColor rgb="FFFFD5D5"/>
                </patternFill>
              </fill>
            </x14:dxf>
          </x14:cfRule>
          <xm:sqref>H40:J69</xm:sqref>
        </x14:conditionalFormatting>
        <x14:conditionalFormatting xmlns:xm="http://schemas.microsoft.com/office/excel/2006/main">
          <x14:cfRule type="expression" priority="50" id="{C403E056-69A1-4EEA-9C1B-6C1481BD604B}">
            <xm:f>MATCH($K5,Feiertage!$B:$B,0)&gt;0</xm:f>
            <x14:dxf>
              <fill>
                <patternFill patternType="lightGray">
                  <fgColor theme="6" tint="0.39988402966399123"/>
                  <bgColor rgb="FFFFD5D5"/>
                </patternFill>
              </fill>
            </x14:dxf>
          </x14:cfRule>
          <xm:sqref>K5:M34</xm:sqref>
        </x14:conditionalFormatting>
        <x14:conditionalFormatting xmlns:xm="http://schemas.microsoft.com/office/excel/2006/main">
          <x14:cfRule type="expression" priority="11" id="{746B7687-2920-4370-B214-297EE93E5E73}">
            <xm:f>MATCH($K40,Feiertage!$B:$B,0)&gt;0</xm:f>
            <x14:dxf>
              <fill>
                <patternFill patternType="lightGray">
                  <fgColor theme="6" tint="0.39991454817346722"/>
                  <bgColor rgb="FFFFD5D5"/>
                </patternFill>
              </fill>
            </x14:dxf>
          </x14:cfRule>
          <xm:sqref>K40:M70</xm:sqref>
        </x14:conditionalFormatting>
        <x14:conditionalFormatting xmlns:xm="http://schemas.microsoft.com/office/excel/2006/main">
          <x14:cfRule type="expression" priority="52" id="{46E3F313-D3B2-4583-8B53-FD110936A69A}">
            <xm:f>MATCH($N5,Feiertage!$B:$B,0)&gt;0</xm:f>
            <x14:dxf>
              <fill>
                <patternFill patternType="lightGray">
                  <fgColor theme="6" tint="0.39991454817346722"/>
                  <bgColor rgb="FFFFD5D5"/>
                </patternFill>
              </fill>
            </x14:dxf>
          </x14:cfRule>
          <xm:sqref>N5:P35</xm:sqref>
        </x14:conditionalFormatting>
        <x14:conditionalFormatting xmlns:xm="http://schemas.microsoft.com/office/excel/2006/main">
          <x14:cfRule type="expression" priority="13" id="{542B534E-440A-46FF-A32C-547DABB47DF8}">
            <xm:f>MATCH($N40,Feiertage!$B:$B,0)&gt;0</xm:f>
            <x14:dxf>
              <fill>
                <patternFill patternType="lightGray">
                  <fgColor theme="6" tint="0.39991454817346722"/>
                  <bgColor rgb="FFFFD5D5"/>
                </patternFill>
              </fill>
            </x14:dxf>
          </x14:cfRule>
          <xm:sqref>N40:P69</xm:sqref>
        </x14:conditionalFormatting>
        <x14:conditionalFormatting xmlns:xm="http://schemas.microsoft.com/office/excel/2006/main">
          <x14:cfRule type="expression" priority="54" id="{F5629510-D902-4D85-AA87-544785964303}">
            <xm:f>MATCH($Q5,Feiertage!$B:$B,0)&gt;0</xm:f>
            <x14:dxf>
              <fill>
                <patternFill patternType="lightGray">
                  <fgColor theme="6" tint="0.39991454817346722"/>
                  <bgColor rgb="FFFFD5D5"/>
                </patternFill>
              </fill>
            </x14:dxf>
          </x14:cfRule>
          <xm:sqref>Q5:S34</xm:sqref>
        </x14:conditionalFormatting>
        <x14:conditionalFormatting xmlns:xm="http://schemas.microsoft.com/office/excel/2006/main">
          <x14:cfRule type="expression" priority="15" id="{82D94FBF-FE85-4FEA-A934-8D378AC519A0}">
            <xm:f>MATCH($Q40,Feiertage!$B:$B,0)&gt;0</xm:f>
            <x14:dxf>
              <fill>
                <patternFill patternType="lightGray">
                  <fgColor theme="6" tint="0.39991454817346722"/>
                  <bgColor rgb="FFFFD5D5"/>
                </patternFill>
              </fill>
            </x14:dxf>
          </x14:cfRule>
          <xm:sqref>Q40:S70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06A7-F812-42C8-BBB7-D37C7CE445FB}">
  <sheetPr>
    <tabColor rgb="FFFFB7B7"/>
    <pageSetUpPr fitToPage="1"/>
  </sheetPr>
  <dimension ref="A1:T51"/>
  <sheetViews>
    <sheetView showGridLines="0" workbookViewId="0">
      <pane ySplit="1" topLeftCell="A2" activePane="bottomLeft" state="frozen"/>
      <selection activeCell="K22" sqref="K22"/>
      <selection pane="bottomLeft" activeCell="D13" sqref="D13"/>
    </sheetView>
  </sheetViews>
  <sheetFormatPr baseColWidth="10" defaultColWidth="11.44140625" defaultRowHeight="13.8" x14ac:dyDescent="0.25"/>
  <cols>
    <col min="1" max="1" width="14.44140625" style="67" customWidth="1"/>
    <col min="2" max="2" width="12.6640625" style="68" hidden="1" customWidth="1"/>
    <col min="3" max="3" width="6.88671875" style="68" customWidth="1"/>
    <col min="4" max="4" width="18.6640625" style="69" customWidth="1"/>
    <col min="5" max="5" width="43.33203125" style="70" bestFit="1" customWidth="1"/>
    <col min="6" max="6" width="14.33203125" style="70" customWidth="1"/>
    <col min="7" max="7" width="13" style="47" hidden="1" customWidth="1"/>
    <col min="8" max="8" width="3.33203125" style="47" customWidth="1"/>
    <col min="9" max="9" width="7.5546875" style="47" customWidth="1"/>
    <col min="10" max="10" width="11.44140625" style="47"/>
    <col min="11" max="11" width="4.33203125" style="47" customWidth="1"/>
    <col min="12" max="12" width="3.33203125" style="47" customWidth="1"/>
    <col min="13" max="13" width="11.44140625" style="47" hidden="1" customWidth="1"/>
    <col min="14" max="14" width="11.5546875" style="47" hidden="1" customWidth="1"/>
    <col min="15" max="16" width="16.88671875" style="47" hidden="1" customWidth="1"/>
    <col min="17" max="17" width="11.44140625" style="47" hidden="1" customWidth="1"/>
    <col min="18" max="18" width="7.5546875" style="47" customWidth="1"/>
    <col min="19" max="19" width="11.44140625" style="47"/>
    <col min="20" max="20" width="3.33203125" style="47" customWidth="1"/>
    <col min="21" max="16384" width="11.44140625" style="47"/>
  </cols>
  <sheetData>
    <row r="1" spans="1:20" s="36" customFormat="1" ht="50.4" customHeight="1" thickTop="1" thickBot="1" x14ac:dyDescent="0.3">
      <c r="A1" s="30" t="s">
        <v>0</v>
      </c>
      <c r="B1" s="31" t="s">
        <v>40</v>
      </c>
      <c r="C1" s="31" t="s">
        <v>41</v>
      </c>
      <c r="D1" s="32" t="s">
        <v>1</v>
      </c>
      <c r="E1" s="33" t="s">
        <v>42</v>
      </c>
      <c r="F1" s="34" t="s">
        <v>43</v>
      </c>
      <c r="G1" s="35" t="s">
        <v>44</v>
      </c>
      <c r="I1" s="37" t="s">
        <v>45</v>
      </c>
      <c r="J1" s="116" t="s">
        <v>46</v>
      </c>
      <c r="K1" s="116"/>
      <c r="N1" s="38">
        <f>Urlaubsübersicht!Q1</f>
        <v>2027</v>
      </c>
      <c r="O1" s="39">
        <f>DATE($N$1,3,28)+MOD(24-MOD($N$1,19)*10.63,29)-MOD(TRUNC($N$1*5/4)+MOD(24-MOD($N$1,19)*10.63,29)+1,7)</f>
        <v>46474</v>
      </c>
      <c r="P1" s="39">
        <f>DATEVALUE("25.12."&amp;$N$1)</f>
        <v>46746</v>
      </c>
      <c r="R1" s="37" t="s">
        <v>47</v>
      </c>
      <c r="S1" s="117" t="s">
        <v>48</v>
      </c>
      <c r="T1" s="117"/>
    </row>
    <row r="2" spans="1:20" ht="20.100000000000001" customHeight="1" thickTop="1" x14ac:dyDescent="0.25">
      <c r="A2" s="40">
        <f>DATEVALUE("01.01."&amp;$N$1)</f>
        <v>46388</v>
      </c>
      <c r="B2" s="41">
        <f t="shared" ref="B2:B51" si="0">IF(D2="x",A2,"")</f>
        <v>46388</v>
      </c>
      <c r="C2" s="42">
        <f t="shared" ref="C2:C51" si="1">IF(D2="x",A2,"")</f>
        <v>46388</v>
      </c>
      <c r="D2" s="43" t="s">
        <v>2</v>
      </c>
      <c r="E2" s="44" t="s">
        <v>3</v>
      </c>
      <c r="F2" s="45" t="s">
        <v>49</v>
      </c>
      <c r="G2" s="46" t="s">
        <v>50</v>
      </c>
    </row>
    <row r="3" spans="1:20" ht="20.100000000000001" customHeight="1" x14ac:dyDescent="0.25">
      <c r="A3" s="48">
        <f>DATEVALUE("02.01."&amp;$N$1)</f>
        <v>46389</v>
      </c>
      <c r="B3" s="49" t="str">
        <f t="shared" si="0"/>
        <v/>
      </c>
      <c r="C3" s="50" t="str">
        <f t="shared" si="1"/>
        <v/>
      </c>
      <c r="D3" s="51"/>
      <c r="E3" s="52" t="s">
        <v>4</v>
      </c>
      <c r="F3" s="53" t="s">
        <v>51</v>
      </c>
      <c r="G3" s="54" t="s">
        <v>50</v>
      </c>
      <c r="I3" s="47" t="str">
        <f t="shared" ref="I3:I44" ca="1" si="2">IF(B3=MONTH(TODAY()),E3,"")</f>
        <v/>
      </c>
    </row>
    <row r="4" spans="1:20" ht="20.100000000000001" customHeight="1" x14ac:dyDescent="0.25">
      <c r="A4" s="48">
        <f>DATEVALUE("06.01."&amp;$N$1)</f>
        <v>46393</v>
      </c>
      <c r="B4" s="49">
        <f t="shared" si="0"/>
        <v>46393</v>
      </c>
      <c r="C4" s="50">
        <f t="shared" si="1"/>
        <v>46393</v>
      </c>
      <c r="D4" s="51" t="s">
        <v>2</v>
      </c>
      <c r="E4" s="52" t="s">
        <v>52</v>
      </c>
      <c r="F4" s="53" t="s">
        <v>49</v>
      </c>
      <c r="G4" s="54" t="s">
        <v>50</v>
      </c>
      <c r="I4" s="47" t="str">
        <f t="shared" ca="1" si="2"/>
        <v/>
      </c>
    </row>
    <row r="5" spans="1:20" ht="20.100000000000001" customHeight="1" x14ac:dyDescent="0.25">
      <c r="A5" s="48">
        <f>DATEVALUE("08.03."&amp;$N$1)</f>
        <v>46454</v>
      </c>
      <c r="B5" s="49" t="str">
        <f t="shared" si="0"/>
        <v/>
      </c>
      <c r="C5" s="50" t="str">
        <f t="shared" si="1"/>
        <v/>
      </c>
      <c r="D5" s="51"/>
      <c r="E5" s="52" t="s">
        <v>37</v>
      </c>
      <c r="F5" s="53" t="s">
        <v>53</v>
      </c>
      <c r="G5" s="54" t="s">
        <v>50</v>
      </c>
      <c r="I5" s="47" t="str">
        <f t="shared" ca="1" si="2"/>
        <v/>
      </c>
    </row>
    <row r="6" spans="1:20" ht="20.100000000000001" customHeight="1" x14ac:dyDescent="0.25">
      <c r="A6" s="48">
        <f>DATEVALUE("19.03."&amp;$N$1)</f>
        <v>46465</v>
      </c>
      <c r="B6" s="49" t="str">
        <f t="shared" si="0"/>
        <v/>
      </c>
      <c r="C6" s="50" t="str">
        <f t="shared" si="1"/>
        <v/>
      </c>
      <c r="D6" s="51"/>
      <c r="E6" s="52" t="s">
        <v>54</v>
      </c>
      <c r="F6" s="53" t="s">
        <v>51</v>
      </c>
      <c r="G6" s="54" t="s">
        <v>50</v>
      </c>
      <c r="I6" s="47" t="str">
        <f t="shared" ca="1" si="2"/>
        <v/>
      </c>
    </row>
    <row r="7" spans="1:20" ht="20.100000000000001" customHeight="1" x14ac:dyDescent="0.25">
      <c r="A7" s="48">
        <f>$O$1-2</f>
        <v>46472</v>
      </c>
      <c r="B7" s="49">
        <f t="shared" si="0"/>
        <v>46472</v>
      </c>
      <c r="C7" s="50">
        <f t="shared" si="1"/>
        <v>46472</v>
      </c>
      <c r="D7" s="51" t="s">
        <v>2</v>
      </c>
      <c r="E7" s="52" t="s">
        <v>5</v>
      </c>
      <c r="F7" s="53" t="s">
        <v>55</v>
      </c>
      <c r="G7" s="54" t="s">
        <v>50</v>
      </c>
      <c r="I7" s="47" t="str">
        <f t="shared" ca="1" si="2"/>
        <v/>
      </c>
    </row>
    <row r="8" spans="1:20" ht="20.100000000000001" customHeight="1" x14ac:dyDescent="0.25">
      <c r="A8" s="48">
        <f>$O$1-1</f>
        <v>46473</v>
      </c>
      <c r="B8" s="49" t="str">
        <f t="shared" si="0"/>
        <v/>
      </c>
      <c r="C8" s="50" t="str">
        <f t="shared" si="1"/>
        <v/>
      </c>
      <c r="D8" s="51"/>
      <c r="E8" s="52" t="s">
        <v>56</v>
      </c>
      <c r="F8" s="53" t="s">
        <v>53</v>
      </c>
      <c r="G8" s="54" t="s">
        <v>57</v>
      </c>
      <c r="I8" s="47" t="str">
        <f t="shared" ca="1" si="2"/>
        <v/>
      </c>
    </row>
    <row r="9" spans="1:20" ht="20.100000000000001" customHeight="1" x14ac:dyDescent="0.25">
      <c r="A9" s="48">
        <f>DATE($N$1,3,28)+MOD(24-MOD($N$1,19)*10.63,29)-MOD(TRUNC($N$1*5/4)+MOD(24-MOD($N$1,19)*10.63,29)+1,7)</f>
        <v>46474</v>
      </c>
      <c r="B9" s="49" t="str">
        <f t="shared" si="0"/>
        <v/>
      </c>
      <c r="C9" s="50" t="str">
        <f t="shared" si="1"/>
        <v/>
      </c>
      <c r="D9" s="51"/>
      <c r="E9" s="52" t="s">
        <v>6</v>
      </c>
      <c r="F9" s="53" t="s">
        <v>49</v>
      </c>
      <c r="G9" s="54" t="s">
        <v>50</v>
      </c>
      <c r="I9" s="47" t="str">
        <f t="shared" ca="1" si="2"/>
        <v/>
      </c>
    </row>
    <row r="10" spans="1:20" ht="20.100000000000001" customHeight="1" x14ac:dyDescent="0.25">
      <c r="A10" s="48">
        <f>$O$1+1</f>
        <v>46475</v>
      </c>
      <c r="B10" s="49">
        <f t="shared" si="0"/>
        <v>46475</v>
      </c>
      <c r="C10" s="50">
        <f t="shared" si="1"/>
        <v>46475</v>
      </c>
      <c r="D10" s="51" t="s">
        <v>2</v>
      </c>
      <c r="E10" s="52" t="s">
        <v>7</v>
      </c>
      <c r="F10" s="53" t="s">
        <v>58</v>
      </c>
      <c r="G10" s="54" t="s">
        <v>50</v>
      </c>
      <c r="I10" s="47" t="str">
        <f t="shared" ca="1" si="2"/>
        <v/>
      </c>
    </row>
    <row r="11" spans="1:20" ht="20.100000000000001" customHeight="1" x14ac:dyDescent="0.25">
      <c r="A11" s="48">
        <f>TRUNC(((4&amp;-$N$1)+1)/7)*7+5+(DAY($O$1-3)&lt;8)*7</f>
        <v>46478</v>
      </c>
      <c r="B11" s="49" t="str">
        <f t="shared" si="0"/>
        <v/>
      </c>
      <c r="C11" s="50" t="str">
        <f t="shared" si="1"/>
        <v/>
      </c>
      <c r="D11" s="51"/>
      <c r="E11" s="52" t="s">
        <v>59</v>
      </c>
      <c r="F11" s="53" t="s">
        <v>51</v>
      </c>
      <c r="G11" s="54" t="s">
        <v>50</v>
      </c>
      <c r="I11" s="47" t="str">
        <f t="shared" ca="1" si="2"/>
        <v/>
      </c>
    </row>
    <row r="12" spans="1:20" ht="20.100000000000001" customHeight="1" x14ac:dyDescent="0.25">
      <c r="A12" s="48">
        <f>DATE($N$1,4,25)+1-WEEKDAY(DATE($N$1,4,25),2)</f>
        <v>46496</v>
      </c>
      <c r="B12" s="49" t="str">
        <f t="shared" si="0"/>
        <v/>
      </c>
      <c r="C12" s="50" t="str">
        <f t="shared" si="1"/>
        <v/>
      </c>
      <c r="D12" s="51"/>
      <c r="E12" s="52" t="s">
        <v>60</v>
      </c>
      <c r="F12" s="53" t="s">
        <v>51</v>
      </c>
      <c r="G12" s="54" t="s">
        <v>50</v>
      </c>
      <c r="I12" s="47" t="str">
        <f t="shared" ca="1" si="2"/>
        <v/>
      </c>
    </row>
    <row r="13" spans="1:20" ht="20.100000000000001" customHeight="1" x14ac:dyDescent="0.25">
      <c r="A13" s="48">
        <f>DATEVALUE("01.05."&amp;$N$1)</f>
        <v>46508</v>
      </c>
      <c r="B13" s="49">
        <f t="shared" si="0"/>
        <v>46508</v>
      </c>
      <c r="C13" s="50">
        <f t="shared" si="1"/>
        <v>46508</v>
      </c>
      <c r="D13" s="51" t="s">
        <v>2</v>
      </c>
      <c r="E13" s="52" t="s">
        <v>38</v>
      </c>
      <c r="F13" s="53" t="s">
        <v>55</v>
      </c>
      <c r="G13" s="54" t="s">
        <v>50</v>
      </c>
      <c r="I13" s="47" t="str">
        <f t="shared" ca="1" si="2"/>
        <v/>
      </c>
    </row>
    <row r="14" spans="1:20" ht="20.100000000000001" customHeight="1" x14ac:dyDescent="0.25">
      <c r="A14" s="48">
        <f>DATEVALUE("01.05."&amp;$N$1)</f>
        <v>46508</v>
      </c>
      <c r="B14" s="49" t="str">
        <f t="shared" si="0"/>
        <v/>
      </c>
      <c r="C14" s="50" t="str">
        <f t="shared" si="1"/>
        <v/>
      </c>
      <c r="D14" s="51"/>
      <c r="E14" s="52" t="s">
        <v>61</v>
      </c>
      <c r="F14" s="53" t="s">
        <v>62</v>
      </c>
      <c r="G14" s="54" t="s">
        <v>50</v>
      </c>
      <c r="I14" s="47" t="str">
        <f t="shared" ca="1" si="2"/>
        <v/>
      </c>
    </row>
    <row r="15" spans="1:20" ht="20.100000000000001" customHeight="1" x14ac:dyDescent="0.25">
      <c r="A15" s="48">
        <f>$O$1+39</f>
        <v>46513</v>
      </c>
      <c r="B15" s="49">
        <f t="shared" si="0"/>
        <v>46513</v>
      </c>
      <c r="C15" s="50">
        <f t="shared" si="1"/>
        <v>46513</v>
      </c>
      <c r="D15" s="51" t="s">
        <v>2</v>
      </c>
      <c r="E15" s="52" t="s">
        <v>8</v>
      </c>
      <c r="F15" s="53" t="s">
        <v>49</v>
      </c>
      <c r="G15" s="54" t="s">
        <v>50</v>
      </c>
      <c r="I15" s="47" t="str">
        <f t="shared" ca="1" si="2"/>
        <v/>
      </c>
    </row>
    <row r="16" spans="1:20" ht="20.100000000000001" customHeight="1" x14ac:dyDescent="0.25">
      <c r="A16" s="48">
        <f>$O$1+49</f>
        <v>46523</v>
      </c>
      <c r="B16" s="49">
        <f t="shared" si="0"/>
        <v>46523</v>
      </c>
      <c r="C16" s="50">
        <f t="shared" si="1"/>
        <v>46523</v>
      </c>
      <c r="D16" s="51" t="s">
        <v>2</v>
      </c>
      <c r="E16" s="52" t="s">
        <v>9</v>
      </c>
      <c r="F16" s="53" t="s">
        <v>58</v>
      </c>
      <c r="G16" s="54" t="s">
        <v>50</v>
      </c>
      <c r="I16" s="47" t="str">
        <f t="shared" ca="1" si="2"/>
        <v/>
      </c>
    </row>
    <row r="17" spans="1:9" ht="20.100000000000001" customHeight="1" x14ac:dyDescent="0.25">
      <c r="A17" s="48">
        <f>$O$1+50</f>
        <v>46524</v>
      </c>
      <c r="B17" s="49">
        <f t="shared" si="0"/>
        <v>46524</v>
      </c>
      <c r="C17" s="50">
        <f t="shared" si="1"/>
        <v>46524</v>
      </c>
      <c r="D17" s="51" t="s">
        <v>2</v>
      </c>
      <c r="E17" s="52" t="s">
        <v>10</v>
      </c>
      <c r="F17" s="53" t="s">
        <v>49</v>
      </c>
      <c r="G17" s="54" t="s">
        <v>50</v>
      </c>
      <c r="I17" s="47" t="str">
        <f t="shared" ca="1" si="2"/>
        <v/>
      </c>
    </row>
    <row r="18" spans="1:9" ht="20.100000000000001" customHeight="1" x14ac:dyDescent="0.25">
      <c r="A18" s="48">
        <f>$O$1+60</f>
        <v>46534</v>
      </c>
      <c r="B18" s="49" t="str">
        <f t="shared" si="0"/>
        <v/>
      </c>
      <c r="C18" s="50" t="str">
        <f t="shared" si="1"/>
        <v/>
      </c>
      <c r="D18" s="51"/>
      <c r="E18" s="52" t="s">
        <v>11</v>
      </c>
      <c r="F18" s="53" t="s">
        <v>49</v>
      </c>
      <c r="G18" s="54" t="s">
        <v>50</v>
      </c>
      <c r="I18" s="47" t="str">
        <f t="shared" ca="1" si="2"/>
        <v/>
      </c>
    </row>
    <row r="19" spans="1:9" ht="20.100000000000001" customHeight="1" x14ac:dyDescent="0.25">
      <c r="A19" s="48">
        <f>DATEVALUE("29.06."&amp;$N$1)</f>
        <v>46567</v>
      </c>
      <c r="B19" s="49" t="str">
        <f t="shared" si="0"/>
        <v/>
      </c>
      <c r="C19" s="50" t="str">
        <f t="shared" si="1"/>
        <v/>
      </c>
      <c r="D19" s="51"/>
      <c r="E19" s="52" t="s">
        <v>63</v>
      </c>
      <c r="F19" s="53" t="s">
        <v>51</v>
      </c>
      <c r="G19" s="54" t="s">
        <v>50</v>
      </c>
      <c r="I19" s="47" t="str">
        <f t="shared" ca="1" si="2"/>
        <v/>
      </c>
    </row>
    <row r="20" spans="1:9" ht="20.100000000000001" customHeight="1" x14ac:dyDescent="0.25">
      <c r="A20" s="48">
        <f>DATEVALUE("01.08."&amp;$N$1)</f>
        <v>46600</v>
      </c>
      <c r="B20" s="49" t="str">
        <f t="shared" si="0"/>
        <v/>
      </c>
      <c r="C20" s="50" t="str">
        <f t="shared" si="1"/>
        <v/>
      </c>
      <c r="D20" s="51"/>
      <c r="E20" s="52" t="s">
        <v>64</v>
      </c>
      <c r="F20" s="53" t="s">
        <v>51</v>
      </c>
      <c r="G20" s="54" t="s">
        <v>50</v>
      </c>
      <c r="I20" s="47" t="str">
        <f t="shared" ca="1" si="2"/>
        <v/>
      </c>
    </row>
    <row r="21" spans="1:9" ht="20.100000000000001" customHeight="1" x14ac:dyDescent="0.25">
      <c r="A21" s="48">
        <f>DATEVALUE("08.08."&amp;$N$1)</f>
        <v>46607</v>
      </c>
      <c r="B21" s="49" t="str">
        <f t="shared" si="0"/>
        <v/>
      </c>
      <c r="C21" s="50" t="str">
        <f t="shared" si="1"/>
        <v/>
      </c>
      <c r="D21" s="51"/>
      <c r="E21" s="55" t="s">
        <v>65</v>
      </c>
      <c r="F21" s="53" t="s">
        <v>53</v>
      </c>
      <c r="G21" s="54" t="s">
        <v>50</v>
      </c>
      <c r="I21" s="47" t="str">
        <f t="shared" ca="1" si="2"/>
        <v/>
      </c>
    </row>
    <row r="22" spans="1:9" ht="20.100000000000001" customHeight="1" x14ac:dyDescent="0.25">
      <c r="A22" s="48">
        <f>DATEVALUE("15.08."&amp;$N$1)</f>
        <v>46614</v>
      </c>
      <c r="B22" s="49">
        <f t="shared" si="0"/>
        <v>46614</v>
      </c>
      <c r="C22" s="50">
        <f t="shared" si="1"/>
        <v>46614</v>
      </c>
      <c r="D22" s="51" t="s">
        <v>2</v>
      </c>
      <c r="E22" s="55" t="s">
        <v>66</v>
      </c>
      <c r="F22" s="53" t="s">
        <v>49</v>
      </c>
      <c r="G22" s="54" t="s">
        <v>50</v>
      </c>
      <c r="I22" s="47" t="str">
        <f t="shared" ca="1" si="2"/>
        <v/>
      </c>
    </row>
    <row r="23" spans="1:9" ht="20.100000000000001" customHeight="1" x14ac:dyDescent="0.25">
      <c r="A23" s="48">
        <f>DATE($N$1,9,1)+11-WEEKDAY(DATE($N$1,9,1),2)</f>
        <v>46639</v>
      </c>
      <c r="B23" s="49" t="str">
        <f t="shared" si="0"/>
        <v/>
      </c>
      <c r="C23" s="50" t="str">
        <f t="shared" si="1"/>
        <v/>
      </c>
      <c r="D23" s="51"/>
      <c r="E23" s="55" t="s">
        <v>67</v>
      </c>
      <c r="F23" s="53" t="s">
        <v>51</v>
      </c>
      <c r="G23" s="54" t="s">
        <v>50</v>
      </c>
      <c r="I23" s="47" t="str">
        <f t="shared" ca="1" si="2"/>
        <v/>
      </c>
    </row>
    <row r="24" spans="1:9" ht="20.100000000000001" customHeight="1" x14ac:dyDescent="0.25">
      <c r="A24" s="48">
        <f>DATE($N$1,9,1)+15-WEEKDAY(DATE($N$1,9,1),2)</f>
        <v>46643</v>
      </c>
      <c r="B24" s="49" t="str">
        <f t="shared" si="0"/>
        <v/>
      </c>
      <c r="C24" s="50" t="str">
        <f t="shared" si="1"/>
        <v/>
      </c>
      <c r="D24" s="51"/>
      <c r="E24" s="55" t="s">
        <v>68</v>
      </c>
      <c r="F24" s="53" t="s">
        <v>51</v>
      </c>
      <c r="G24" s="54" t="s">
        <v>50</v>
      </c>
      <c r="I24" s="47" t="str">
        <f t="shared" ca="1" si="2"/>
        <v/>
      </c>
    </row>
    <row r="25" spans="1:9" ht="20.100000000000001" customHeight="1" x14ac:dyDescent="0.25">
      <c r="A25" s="48">
        <f>DATE($N$1,9,1)+21-WEEKDAY(DATE($N$1,9,1),2)</f>
        <v>46649</v>
      </c>
      <c r="B25" s="49" t="str">
        <f t="shared" si="0"/>
        <v/>
      </c>
      <c r="C25" s="50" t="str">
        <f t="shared" si="1"/>
        <v/>
      </c>
      <c r="D25" s="51"/>
      <c r="E25" s="55" t="s">
        <v>69</v>
      </c>
      <c r="F25" s="53" t="s">
        <v>51</v>
      </c>
      <c r="G25" s="54" t="s">
        <v>50</v>
      </c>
      <c r="I25" s="47" t="str">
        <f t="shared" ca="1" si="2"/>
        <v/>
      </c>
    </row>
    <row r="26" spans="1:9" ht="20.100000000000001" customHeight="1" x14ac:dyDescent="0.25">
      <c r="A26" s="48">
        <f>DATEVALUE("20.09."&amp;$N$1)</f>
        <v>46650</v>
      </c>
      <c r="B26" s="49" t="str">
        <f t="shared" si="0"/>
        <v/>
      </c>
      <c r="C26" s="50" t="str">
        <f t="shared" si="1"/>
        <v/>
      </c>
      <c r="D26" s="51"/>
      <c r="E26" s="55" t="s">
        <v>70</v>
      </c>
      <c r="F26" s="53" t="s">
        <v>53</v>
      </c>
      <c r="G26" s="54" t="s">
        <v>50</v>
      </c>
      <c r="I26" s="47" t="str">
        <f t="shared" ca="1" si="2"/>
        <v/>
      </c>
    </row>
    <row r="27" spans="1:9" ht="20.100000000000001" customHeight="1" x14ac:dyDescent="0.25">
      <c r="A27" s="48">
        <f>DATEVALUE("22.09."&amp;$N$1)</f>
        <v>46652</v>
      </c>
      <c r="B27" s="49" t="str">
        <f t="shared" si="0"/>
        <v/>
      </c>
      <c r="C27" s="50" t="str">
        <f t="shared" si="1"/>
        <v/>
      </c>
      <c r="D27" s="51"/>
      <c r="E27" s="55" t="s">
        <v>71</v>
      </c>
      <c r="F27" s="53" t="s">
        <v>51</v>
      </c>
      <c r="G27" s="54" t="s">
        <v>50</v>
      </c>
      <c r="I27" s="47" t="str">
        <f t="shared" ca="1" si="2"/>
        <v/>
      </c>
    </row>
    <row r="28" spans="1:9" ht="20.100000000000001" customHeight="1" x14ac:dyDescent="0.25">
      <c r="A28" s="48">
        <f>DATEVALUE("25.09."&amp;$N$1)</f>
        <v>46655</v>
      </c>
      <c r="B28" s="49" t="str">
        <f t="shared" si="0"/>
        <v/>
      </c>
      <c r="C28" s="50" t="str">
        <f t="shared" si="1"/>
        <v/>
      </c>
      <c r="D28" s="51"/>
      <c r="E28" s="55" t="s">
        <v>72</v>
      </c>
      <c r="F28" s="53" t="s">
        <v>51</v>
      </c>
      <c r="G28" s="54" t="s">
        <v>50</v>
      </c>
      <c r="I28" s="47" t="str">
        <f t="shared" ca="1" si="2"/>
        <v/>
      </c>
    </row>
    <row r="29" spans="1:9" ht="20.100000000000001" customHeight="1" x14ac:dyDescent="0.25">
      <c r="A29" s="48">
        <f>DATEVALUE("02.10."&amp;$N$1)</f>
        <v>46662</v>
      </c>
      <c r="B29" s="49" t="str">
        <f t="shared" si="0"/>
        <v/>
      </c>
      <c r="C29" s="50" t="str">
        <f t="shared" si="1"/>
        <v/>
      </c>
      <c r="D29" s="51"/>
      <c r="E29" s="52" t="s">
        <v>73</v>
      </c>
      <c r="F29" s="53" t="s">
        <v>51</v>
      </c>
      <c r="G29" s="54" t="s">
        <v>50</v>
      </c>
      <c r="I29" s="47" t="str">
        <f t="shared" ca="1" si="2"/>
        <v/>
      </c>
    </row>
    <row r="30" spans="1:9" ht="20.100000000000001" customHeight="1" x14ac:dyDescent="0.25">
      <c r="A30" s="48">
        <f>DATEVALUE("03.10."&amp;$N$1)</f>
        <v>46663</v>
      </c>
      <c r="B30" s="49">
        <f t="shared" si="0"/>
        <v>46663</v>
      </c>
      <c r="C30" s="50">
        <f t="shared" si="1"/>
        <v>46663</v>
      </c>
      <c r="D30" s="51" t="s">
        <v>2</v>
      </c>
      <c r="E30" s="52" t="s">
        <v>74</v>
      </c>
      <c r="F30" s="53" t="s">
        <v>53</v>
      </c>
      <c r="G30" s="54" t="s">
        <v>50</v>
      </c>
      <c r="I30" s="47" t="str">
        <f t="shared" ca="1" si="2"/>
        <v/>
      </c>
    </row>
    <row r="31" spans="1:9" ht="20.100000000000001" customHeight="1" x14ac:dyDescent="0.25">
      <c r="A31" s="48">
        <f>DATEVALUE("26.10."&amp;$N$1)</f>
        <v>46686</v>
      </c>
      <c r="B31" s="49" t="str">
        <f t="shared" si="0"/>
        <v/>
      </c>
      <c r="C31" s="50" t="str">
        <f t="shared" si="1"/>
        <v/>
      </c>
      <c r="D31" s="51"/>
      <c r="E31" s="55" t="s">
        <v>21</v>
      </c>
      <c r="F31" s="56" t="s">
        <v>62</v>
      </c>
      <c r="G31" s="54" t="s">
        <v>50</v>
      </c>
      <c r="I31" s="47" t="str">
        <f t="shared" ca="1" si="2"/>
        <v/>
      </c>
    </row>
    <row r="32" spans="1:9" ht="20.100000000000001" customHeight="1" x14ac:dyDescent="0.25">
      <c r="A32" s="48">
        <f>DATEVALUE("31.10."&amp;$N$1)</f>
        <v>46691</v>
      </c>
      <c r="B32" s="49" t="str">
        <f t="shared" si="0"/>
        <v/>
      </c>
      <c r="C32" s="50" t="str">
        <f t="shared" si="1"/>
        <v/>
      </c>
      <c r="D32" s="51"/>
      <c r="E32" s="52" t="s">
        <v>12</v>
      </c>
      <c r="F32" s="53" t="s">
        <v>53</v>
      </c>
      <c r="G32" s="54" t="s">
        <v>50</v>
      </c>
      <c r="I32" s="47" t="str">
        <f t="shared" ca="1" si="2"/>
        <v/>
      </c>
    </row>
    <row r="33" spans="1:9" ht="20.100000000000001" customHeight="1" x14ac:dyDescent="0.25">
      <c r="A33" s="48">
        <f>DATEVALUE("01.11."&amp;$N$1)</f>
        <v>46692</v>
      </c>
      <c r="B33" s="49" t="str">
        <f t="shared" si="0"/>
        <v/>
      </c>
      <c r="C33" s="50" t="str">
        <f t="shared" si="1"/>
        <v/>
      </c>
      <c r="D33" s="51"/>
      <c r="E33" s="52" t="s">
        <v>13</v>
      </c>
      <c r="F33" s="53" t="s">
        <v>49</v>
      </c>
      <c r="G33" s="54" t="s">
        <v>50</v>
      </c>
      <c r="I33" s="47" t="str">
        <f t="shared" ca="1" si="2"/>
        <v/>
      </c>
    </row>
    <row r="34" spans="1:9" ht="20.100000000000001" customHeight="1" x14ac:dyDescent="0.25">
      <c r="A34" s="48">
        <f>DATE($N$1,12,25)-WEEKDAY(DATE($N$1,12,25),2)-32</f>
        <v>46708</v>
      </c>
      <c r="B34" s="49" t="str">
        <f t="shared" si="0"/>
        <v/>
      </c>
      <c r="C34" s="50" t="str">
        <f t="shared" si="1"/>
        <v/>
      </c>
      <c r="D34" s="51"/>
      <c r="E34" s="52" t="s">
        <v>39</v>
      </c>
      <c r="F34" s="53" t="s">
        <v>53</v>
      </c>
      <c r="G34" s="54" t="s">
        <v>50</v>
      </c>
      <c r="I34" s="47" t="str">
        <f t="shared" ca="1" si="2"/>
        <v/>
      </c>
    </row>
    <row r="35" spans="1:9" ht="20.100000000000001" customHeight="1" x14ac:dyDescent="0.25">
      <c r="A35" s="48">
        <f>DATE($N$1,12,25)-WEEKDAY(DATE($N$1,12,25),2)-21</f>
        <v>46719</v>
      </c>
      <c r="B35" s="49" t="str">
        <f t="shared" si="0"/>
        <v/>
      </c>
      <c r="C35" s="50" t="str">
        <f t="shared" si="1"/>
        <v/>
      </c>
      <c r="D35" s="51"/>
      <c r="E35" s="52" t="s">
        <v>14</v>
      </c>
      <c r="F35" s="53" t="s">
        <v>49</v>
      </c>
      <c r="G35" s="54" t="s">
        <v>57</v>
      </c>
      <c r="I35" s="47" t="str">
        <f t="shared" ca="1" si="2"/>
        <v/>
      </c>
    </row>
    <row r="36" spans="1:9" ht="20.100000000000001" customHeight="1" x14ac:dyDescent="0.25">
      <c r="A36" s="48">
        <f>DATEVALUE("06.12."&amp;$N$1)</f>
        <v>46727</v>
      </c>
      <c r="B36" s="49" t="str">
        <f t="shared" si="0"/>
        <v/>
      </c>
      <c r="C36" s="50" t="str">
        <f t="shared" si="1"/>
        <v/>
      </c>
      <c r="D36" s="51"/>
      <c r="E36" s="52" t="s">
        <v>75</v>
      </c>
      <c r="F36" s="53" t="s">
        <v>49</v>
      </c>
      <c r="G36" s="54" t="s">
        <v>57</v>
      </c>
      <c r="I36" s="47" t="str">
        <f t="shared" ca="1" si="2"/>
        <v/>
      </c>
    </row>
    <row r="37" spans="1:9" ht="20.100000000000001" customHeight="1" x14ac:dyDescent="0.25">
      <c r="A37" s="48">
        <f>DATE($N$1,12,25)-WEEKDAY(DATE($N$1,12,25),2)-14</f>
        <v>46726</v>
      </c>
      <c r="B37" s="49" t="str">
        <f t="shared" si="0"/>
        <v/>
      </c>
      <c r="C37" s="50" t="str">
        <f t="shared" si="1"/>
        <v/>
      </c>
      <c r="D37" s="51"/>
      <c r="E37" s="52" t="s">
        <v>15</v>
      </c>
      <c r="F37" s="53" t="s">
        <v>49</v>
      </c>
      <c r="G37" s="54" t="s">
        <v>57</v>
      </c>
      <c r="I37" s="47" t="str">
        <f t="shared" ca="1" si="2"/>
        <v/>
      </c>
    </row>
    <row r="38" spans="1:9" ht="20.100000000000001" customHeight="1" x14ac:dyDescent="0.25">
      <c r="A38" s="48">
        <f>DATEVALUE("08.12."&amp;$N$1)</f>
        <v>46729</v>
      </c>
      <c r="B38" s="49" t="str">
        <f t="shared" si="0"/>
        <v/>
      </c>
      <c r="C38" s="50" t="str">
        <f t="shared" si="1"/>
        <v/>
      </c>
      <c r="D38" s="51"/>
      <c r="E38" s="55" t="s">
        <v>76</v>
      </c>
      <c r="F38" s="56" t="s">
        <v>77</v>
      </c>
      <c r="G38" s="54" t="s">
        <v>50</v>
      </c>
      <c r="I38" s="47" t="str">
        <f t="shared" ca="1" si="2"/>
        <v/>
      </c>
    </row>
    <row r="39" spans="1:9" ht="20.100000000000001" customHeight="1" x14ac:dyDescent="0.25">
      <c r="A39" s="48">
        <f>DATE($N$1,12,25)-WEEKDAY(DATE($N$1,12,25),2)-7</f>
        <v>46733</v>
      </c>
      <c r="B39" s="49" t="str">
        <f t="shared" si="0"/>
        <v/>
      </c>
      <c r="C39" s="50" t="str">
        <f t="shared" si="1"/>
        <v/>
      </c>
      <c r="D39" s="51"/>
      <c r="E39" s="52" t="s">
        <v>16</v>
      </c>
      <c r="F39" s="53" t="s">
        <v>49</v>
      </c>
      <c r="G39" s="54" t="s">
        <v>57</v>
      </c>
      <c r="I39" s="47" t="str">
        <f t="shared" ca="1" si="2"/>
        <v/>
      </c>
    </row>
    <row r="40" spans="1:9" ht="20.100000000000001" customHeight="1" x14ac:dyDescent="0.25">
      <c r="A40" s="48">
        <f>DATE($N$1,12,25)-WEEKDAY(DATE($N$1,12,25),2)</f>
        <v>46740</v>
      </c>
      <c r="B40" s="49" t="str">
        <f t="shared" si="0"/>
        <v/>
      </c>
      <c r="C40" s="50" t="str">
        <f t="shared" si="1"/>
        <v/>
      </c>
      <c r="D40" s="51"/>
      <c r="E40" s="52" t="s">
        <v>17</v>
      </c>
      <c r="F40" s="53" t="s">
        <v>49</v>
      </c>
      <c r="G40" s="54" t="s">
        <v>57</v>
      </c>
      <c r="I40" s="47" t="str">
        <f t="shared" ca="1" si="2"/>
        <v/>
      </c>
    </row>
    <row r="41" spans="1:9" ht="20.100000000000001" customHeight="1" x14ac:dyDescent="0.25">
      <c r="A41" s="48">
        <f>DATEVALUE("24.12."&amp;$N$1)</f>
        <v>46745</v>
      </c>
      <c r="B41" s="49" t="str">
        <f t="shared" si="0"/>
        <v/>
      </c>
      <c r="C41" s="50" t="str">
        <f t="shared" si="1"/>
        <v/>
      </c>
      <c r="D41" s="51"/>
      <c r="E41" s="52" t="s">
        <v>78</v>
      </c>
      <c r="F41" s="53" t="s">
        <v>49</v>
      </c>
      <c r="G41" s="54" t="s">
        <v>57</v>
      </c>
      <c r="I41" s="47" t="str">
        <f t="shared" ca="1" si="2"/>
        <v/>
      </c>
    </row>
    <row r="42" spans="1:9" ht="20.100000000000001" customHeight="1" x14ac:dyDescent="0.25">
      <c r="A42" s="48">
        <f>DATEVALUE("25.12."&amp;$N$1)</f>
        <v>46746</v>
      </c>
      <c r="B42" s="49">
        <f t="shared" si="0"/>
        <v>46746</v>
      </c>
      <c r="C42" s="50">
        <f t="shared" si="1"/>
        <v>46746</v>
      </c>
      <c r="D42" s="51" t="s">
        <v>2</v>
      </c>
      <c r="E42" s="52" t="s">
        <v>18</v>
      </c>
      <c r="F42" s="53" t="s">
        <v>49</v>
      </c>
      <c r="G42" s="54" t="s">
        <v>50</v>
      </c>
      <c r="I42" s="47" t="str">
        <f t="shared" ca="1" si="2"/>
        <v/>
      </c>
    </row>
    <row r="43" spans="1:9" ht="20.100000000000001" customHeight="1" x14ac:dyDescent="0.25">
      <c r="A43" s="48">
        <f>DATEVALUE("26.12."&amp;$N$1)</f>
        <v>46747</v>
      </c>
      <c r="B43" s="49">
        <f t="shared" si="0"/>
        <v>46747</v>
      </c>
      <c r="C43" s="50">
        <f t="shared" si="1"/>
        <v>46747</v>
      </c>
      <c r="D43" s="51" t="s">
        <v>2</v>
      </c>
      <c r="E43" s="52" t="s">
        <v>19</v>
      </c>
      <c r="F43" s="53" t="s">
        <v>49</v>
      </c>
      <c r="G43" s="54" t="s">
        <v>50</v>
      </c>
      <c r="I43" s="47" t="str">
        <f t="shared" ca="1" si="2"/>
        <v/>
      </c>
    </row>
    <row r="44" spans="1:9" ht="20.100000000000001" customHeight="1" x14ac:dyDescent="0.25">
      <c r="A44" s="48">
        <f>DATEVALUE("31.12."&amp;$N$1)</f>
        <v>46752</v>
      </c>
      <c r="B44" s="49" t="str">
        <f t="shared" si="0"/>
        <v/>
      </c>
      <c r="C44" s="50" t="str">
        <f t="shared" si="1"/>
        <v/>
      </c>
      <c r="D44" s="51"/>
      <c r="E44" s="52" t="s">
        <v>20</v>
      </c>
      <c r="F44" s="53" t="s">
        <v>49</v>
      </c>
      <c r="G44" s="54" t="s">
        <v>57</v>
      </c>
      <c r="I44" s="47" t="str">
        <f t="shared" ca="1" si="2"/>
        <v/>
      </c>
    </row>
    <row r="45" spans="1:9" ht="21" x14ac:dyDescent="0.25">
      <c r="A45" s="57"/>
      <c r="B45" s="58" t="str">
        <f t="shared" si="0"/>
        <v/>
      </c>
      <c r="C45" s="59" t="str">
        <f t="shared" si="1"/>
        <v/>
      </c>
      <c r="D45" s="51"/>
      <c r="E45" s="55"/>
      <c r="F45" s="56"/>
      <c r="G45" s="54"/>
    </row>
    <row r="46" spans="1:9" ht="21" x14ac:dyDescent="0.25">
      <c r="A46" s="57"/>
      <c r="B46" s="58" t="str">
        <f t="shared" si="0"/>
        <v/>
      </c>
      <c r="C46" s="59" t="str">
        <f t="shared" si="1"/>
        <v/>
      </c>
      <c r="D46" s="51"/>
      <c r="E46" s="55"/>
      <c r="F46" s="56"/>
      <c r="G46" s="54"/>
    </row>
    <row r="47" spans="1:9" ht="21" x14ac:dyDescent="0.25">
      <c r="A47" s="57"/>
      <c r="B47" s="58" t="str">
        <f t="shared" si="0"/>
        <v/>
      </c>
      <c r="C47" s="59" t="str">
        <f t="shared" si="1"/>
        <v/>
      </c>
      <c r="D47" s="51"/>
      <c r="E47" s="55"/>
      <c r="F47" s="56"/>
      <c r="G47" s="54"/>
    </row>
    <row r="48" spans="1:9" ht="21" x14ac:dyDescent="0.25">
      <c r="A48" s="57"/>
      <c r="B48" s="58" t="str">
        <f t="shared" si="0"/>
        <v/>
      </c>
      <c r="C48" s="59" t="str">
        <f t="shared" si="1"/>
        <v/>
      </c>
      <c r="D48" s="51"/>
      <c r="E48" s="55"/>
      <c r="F48" s="56"/>
      <c r="G48" s="54"/>
    </row>
    <row r="49" spans="1:7" ht="21" x14ac:dyDescent="0.25">
      <c r="A49" s="57"/>
      <c r="B49" s="58" t="str">
        <f t="shared" si="0"/>
        <v/>
      </c>
      <c r="C49" s="59" t="str">
        <f t="shared" si="1"/>
        <v/>
      </c>
      <c r="D49" s="51"/>
      <c r="E49" s="55"/>
      <c r="F49" s="56"/>
      <c r="G49" s="54"/>
    </row>
    <row r="50" spans="1:7" ht="21" x14ac:dyDescent="0.25">
      <c r="A50" s="57"/>
      <c r="B50" s="58" t="str">
        <f t="shared" si="0"/>
        <v/>
      </c>
      <c r="C50" s="59" t="str">
        <f t="shared" si="1"/>
        <v/>
      </c>
      <c r="D50" s="51"/>
      <c r="E50" s="55"/>
      <c r="F50" s="56"/>
      <c r="G50" s="54"/>
    </row>
    <row r="51" spans="1:7" ht="21" x14ac:dyDescent="0.25">
      <c r="A51" s="60"/>
      <c r="B51" s="61" t="str">
        <f t="shared" si="0"/>
        <v/>
      </c>
      <c r="C51" s="62" t="str">
        <f t="shared" si="1"/>
        <v/>
      </c>
      <c r="D51" s="63"/>
      <c r="E51" s="64"/>
      <c r="F51" s="65"/>
      <c r="G51" s="66"/>
    </row>
  </sheetData>
  <sheetProtection algorithmName="SHA-512" hashValue="tVq5ipDNxSwlDZJ8ltAK39Loy/fsNZuMUeHYQsFO4O9C32savWTEJuGxm00ZZLSfzhPlNMD4H+v0G10qSi+eLA==" saltValue="OERPzzONU7sAlhdDusYlUQ==" spinCount="100000" sheet="1" insertRows="0" selectLockedCells="1" autoFilter="0"/>
  <mergeCells count="2">
    <mergeCell ref="J1:K1"/>
    <mergeCell ref="S1:T1"/>
  </mergeCells>
  <conditionalFormatting sqref="A2:G51">
    <cfRule type="expression" dxfId="1" priority="1">
      <formula>AND(WEEKDAY($C2,2)&gt;5,A2&gt;0)</formula>
    </cfRule>
    <cfRule type="expression" dxfId="0" priority="2">
      <formula>IF($D2="x",$A2,"")</formula>
    </cfRule>
  </conditionalFormatting>
  <pageMargins left="0.42" right="0.13" top="0.39" bottom="0.27" header="0.31496062992125984" footer="0.31496062992125984"/>
  <pageSetup paperSize="9" scale="74" orientation="portrait" horizontalDpi="4294967293" verticalDpi="0"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Urlaubsübersicht</vt:lpstr>
      <vt:lpstr>Feiertage</vt:lpstr>
      <vt:lpstr>Feiertage!Druckbereich</vt:lpstr>
      <vt:lpstr>Urlaubsübersicht!Druckbereich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Sejla Memic</dc:creator>
  <cp:lastModifiedBy>Sejla Memic</cp:lastModifiedBy>
  <cp:lastPrinted>2026-08-20T10:58:34Z</cp:lastPrinted>
  <dcterms:created xsi:type="dcterms:W3CDTF">2017-09-17T19:22:21Z</dcterms:created>
  <dcterms:modified xsi:type="dcterms:W3CDTF">2026-08-20T19:54:59Z</dcterms:modified>
</cp:coreProperties>
</file>