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opbox\Condivisi\OFFICE-LERNEN\Stundenzettel\Kostenlos\"/>
    </mc:Choice>
  </mc:AlternateContent>
  <xr:revisionPtr revIDLastSave="0" documentId="13_ncr:1_{1818556D-2988-44C0-92C0-09D0ECEB02D7}" xr6:coauthVersionLast="47" xr6:coauthVersionMax="47" xr10:uidLastSave="{00000000-0000-0000-0000-000000000000}"/>
  <workbookProtection workbookAlgorithmName="SHA-512" workbookHashValue="sGzOxUpnAVu7du/sHvylAcFhF6JuP9ir9iQnrxdiX5ljZoTkxQfO9sZR5f/Jl1qVWkakZ3re1V9vlEKrND3Jdg==" workbookSaltValue="nYGFojmMvk4bvJFZS6iYqA==" workbookSpinCount="100000" lockStructure="1"/>
  <bookViews>
    <workbookView xWindow="-120" yWindow="-120" windowWidth="29040" windowHeight="15720" tabRatio="616" xr2:uid="{00000000-000D-0000-FFFF-FFFF00000000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  <sheet name="Feiertage" sheetId="2" r:id="rId13"/>
    <sheet name="Jahresübersicht" sheetId="14" r:id="rId14"/>
  </sheets>
  <definedNames>
    <definedName name="_xlnm.Print_Area" localSheetId="0">Januar!$A$1:$G$38</definedName>
  </definedNames>
  <calcPr calcId="191029"/>
  <customWorkbookViews>
    <customWorkbookView name="test" guid="{4652D98A-10A8-4A41-BE02-6BC110D8BB01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4" i="3"/>
  <c r="G4" i="4"/>
  <c r="G4" i="5"/>
  <c r="G4" i="6"/>
  <c r="G4" i="7"/>
  <c r="G4" i="8"/>
  <c r="G4" i="9"/>
  <c r="G4" i="10"/>
  <c r="G4" i="11"/>
  <c r="G4" i="12"/>
  <c r="G4" i="13"/>
  <c r="G4" i="1"/>
  <c r="G31" i="3" l="1"/>
  <c r="G32" i="3"/>
  <c r="A2" i="14" l="1"/>
  <c r="A3" i="14" s="1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B1" i="2" l="1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B4" i="13"/>
  <c r="C4" i="13" s="1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B4" i="12"/>
  <c r="C4" i="12" s="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B4" i="11"/>
  <c r="C4" i="11" s="1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B4" i="10"/>
  <c r="C4" i="10" s="1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B4" i="9"/>
  <c r="B5" i="9" s="1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B4" i="8"/>
  <c r="C4" i="8" s="1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B4" i="7"/>
  <c r="C4" i="7" s="1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B4" i="6"/>
  <c r="C4" i="6" s="1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B4" i="5"/>
  <c r="C4" i="5" s="1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B4" i="4"/>
  <c r="C4" i="4" s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B4" i="3"/>
  <c r="C4" i="3" s="1"/>
  <c r="B5" i="11" l="1"/>
  <c r="C5" i="11" s="1"/>
  <c r="G36" i="6"/>
  <c r="B6" i="14" s="1"/>
  <c r="G36" i="9"/>
  <c r="B9" i="14" s="1"/>
  <c r="G36" i="13"/>
  <c r="B13" i="14" s="1"/>
  <c r="G36" i="3"/>
  <c r="B3" i="14" s="1"/>
  <c r="G36" i="4"/>
  <c r="B4" i="14" s="1"/>
  <c r="B5" i="3"/>
  <c r="C5" i="3" s="1"/>
  <c r="B5" i="4"/>
  <c r="C5" i="4" s="1"/>
  <c r="B5" i="7"/>
  <c r="C5" i="7" s="1"/>
  <c r="B5" i="10"/>
  <c r="C5" i="10" s="1"/>
  <c r="B5" i="13"/>
  <c r="C5" i="13" s="1"/>
  <c r="G36" i="8"/>
  <c r="B8" i="14" s="1"/>
  <c r="G36" i="11"/>
  <c r="B11" i="14" s="1"/>
  <c r="G35" i="12"/>
  <c r="B12" i="14" s="1"/>
  <c r="B5" i="12"/>
  <c r="C5" i="12" s="1"/>
  <c r="G35" i="10"/>
  <c r="B10" i="14" s="1"/>
  <c r="G35" i="7"/>
  <c r="B7" i="14" s="1"/>
  <c r="G35" i="5"/>
  <c r="B5" i="14" s="1"/>
  <c r="C5" i="9"/>
  <c r="B6" i="9"/>
  <c r="C4" i="9"/>
  <c r="B5" i="8"/>
  <c r="B5" i="6"/>
  <c r="B5" i="5"/>
  <c r="G5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9" i="1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0" i="2"/>
  <c r="B29" i="2"/>
  <c r="B28" i="2"/>
  <c r="B27" i="2"/>
  <c r="B26" i="2"/>
  <c r="B25" i="2"/>
  <c r="B24" i="2"/>
  <c r="B23" i="2"/>
  <c r="B22" i="2"/>
  <c r="B21" i="2"/>
  <c r="B20" i="2"/>
  <c r="B19" i="2"/>
  <c r="B17" i="2"/>
  <c r="B16" i="2"/>
  <c r="B13" i="2"/>
  <c r="B12" i="2"/>
  <c r="B7" i="2"/>
  <c r="B5" i="2"/>
  <c r="B3" i="2"/>
  <c r="A19" i="2"/>
  <c r="B6" i="11" l="1"/>
  <c r="B7" i="11" s="1"/>
  <c r="B8" i="11" s="1"/>
  <c r="B6" i="4"/>
  <c r="B7" i="4" s="1"/>
  <c r="C7" i="4" s="1"/>
  <c r="C6" i="11"/>
  <c r="C7" i="11"/>
  <c r="B6" i="7"/>
  <c r="B7" i="7" s="1"/>
  <c r="B8" i="7" s="1"/>
  <c r="C8" i="7" s="1"/>
  <c r="B6" i="13"/>
  <c r="B7" i="13" s="1"/>
  <c r="B8" i="13" s="1"/>
  <c r="B9" i="13" s="1"/>
  <c r="B6" i="12"/>
  <c r="B7" i="12" s="1"/>
  <c r="B6" i="10"/>
  <c r="B7" i="10" s="1"/>
  <c r="B8" i="10" s="1"/>
  <c r="C8" i="10" s="1"/>
  <c r="C6" i="7"/>
  <c r="B8" i="4"/>
  <c r="C8" i="4" s="1"/>
  <c r="C6" i="4"/>
  <c r="B6" i="3"/>
  <c r="B7" i="3" s="1"/>
  <c r="C7" i="3" s="1"/>
  <c r="C6" i="13"/>
  <c r="C7" i="13"/>
  <c r="G36" i="1"/>
  <c r="B2" i="14" s="1"/>
  <c r="C7" i="7"/>
  <c r="C8" i="11"/>
  <c r="B9" i="11"/>
  <c r="C6" i="9"/>
  <c r="B7" i="9"/>
  <c r="C5" i="8"/>
  <c r="B6" i="8"/>
  <c r="B9" i="7"/>
  <c r="B6" i="6"/>
  <c r="C5" i="6"/>
  <c r="C5" i="5"/>
  <c r="B6" i="5"/>
  <c r="A26" i="2"/>
  <c r="A32" i="2"/>
  <c r="B32" i="2" s="1"/>
  <c r="A12" i="2"/>
  <c r="A22" i="2"/>
  <c r="A24" i="2"/>
  <c r="A28" i="2"/>
  <c r="A30" i="2"/>
  <c r="A2" i="2"/>
  <c r="B2" i="2" s="1"/>
  <c r="A4" i="2"/>
  <c r="B4" i="2" s="1"/>
  <c r="A8" i="2"/>
  <c r="A14" i="2" s="1"/>
  <c r="A10" i="2"/>
  <c r="B10" i="2" s="1"/>
  <c r="A18" i="2"/>
  <c r="B18" i="2" s="1"/>
  <c r="A21" i="2"/>
  <c r="A23" i="2"/>
  <c r="A25" i="2"/>
  <c r="A27" i="2"/>
  <c r="A29" i="2"/>
  <c r="A31" i="2"/>
  <c r="B31" i="2" s="1"/>
  <c r="A33" i="2"/>
  <c r="A3" i="2"/>
  <c r="A17" i="2"/>
  <c r="C8" i="13" l="1"/>
  <c r="C6" i="3"/>
  <c r="B8" i="3"/>
  <c r="B9" i="3" s="1"/>
  <c r="C6" i="12"/>
  <c r="B9" i="10"/>
  <c r="B10" i="10" s="1"/>
  <c r="C8" i="3"/>
  <c r="B9" i="4"/>
  <c r="C7" i="10"/>
  <c r="C6" i="10"/>
  <c r="C7" i="12"/>
  <c r="B8" i="12"/>
  <c r="C9" i="13"/>
  <c r="B10" i="13"/>
  <c r="B10" i="11"/>
  <c r="C9" i="11"/>
  <c r="C9" i="10"/>
  <c r="B8" i="9"/>
  <c r="C7" i="9"/>
  <c r="B7" i="8"/>
  <c r="C6" i="8"/>
  <c r="C9" i="7"/>
  <c r="B10" i="7"/>
  <c r="B7" i="6"/>
  <c r="C6" i="6"/>
  <c r="B7" i="5"/>
  <c r="C6" i="5"/>
  <c r="C9" i="4"/>
  <c r="B10" i="4"/>
  <c r="B10" i="3"/>
  <c r="C9" i="3"/>
  <c r="A15" i="2"/>
  <c r="B15" i="2" s="1"/>
  <c r="A13" i="2"/>
  <c r="A11" i="2"/>
  <c r="B11" i="2" s="1"/>
  <c r="A9" i="2"/>
  <c r="B9" i="2" s="1"/>
  <c r="A7" i="2"/>
  <c r="A5" i="2"/>
  <c r="B8" i="2"/>
  <c r="B14" i="2"/>
  <c r="A16" i="2"/>
  <c r="A6" i="2"/>
  <c r="B6" i="2" s="1"/>
  <c r="B9" i="12" l="1"/>
  <c r="C8" i="12"/>
  <c r="B11" i="13"/>
  <c r="C10" i="13"/>
  <c r="B11" i="11"/>
  <c r="C10" i="11"/>
  <c r="B11" i="10"/>
  <c r="C10" i="10"/>
  <c r="C8" i="9"/>
  <c r="B9" i="9"/>
  <c r="B8" i="8"/>
  <c r="C7" i="8"/>
  <c r="B11" i="7"/>
  <c r="C10" i="7"/>
  <c r="B8" i="6"/>
  <c r="C7" i="6"/>
  <c r="B8" i="5"/>
  <c r="C7" i="5"/>
  <c r="B11" i="4"/>
  <c r="C10" i="4"/>
  <c r="B11" i="3"/>
  <c r="C10" i="3"/>
  <c r="C9" i="12" l="1"/>
  <c r="B10" i="12"/>
  <c r="C11" i="13"/>
  <c r="B12" i="13"/>
  <c r="C11" i="11"/>
  <c r="B12" i="11"/>
  <c r="C11" i="10"/>
  <c r="B12" i="10"/>
  <c r="C9" i="9"/>
  <c r="B10" i="9"/>
  <c r="C8" i="8"/>
  <c r="B9" i="8"/>
  <c r="C11" i="7"/>
  <c r="B12" i="7"/>
  <c r="C8" i="6"/>
  <c r="B9" i="6"/>
  <c r="C8" i="5"/>
  <c r="B9" i="5"/>
  <c r="C11" i="4"/>
  <c r="B12" i="4"/>
  <c r="B12" i="3"/>
  <c r="C11" i="3"/>
  <c r="B11" i="12" l="1"/>
  <c r="C10" i="12"/>
  <c r="C12" i="13"/>
  <c r="B13" i="13"/>
  <c r="C12" i="11"/>
  <c r="B13" i="11"/>
  <c r="C12" i="10"/>
  <c r="B13" i="10"/>
  <c r="B11" i="9"/>
  <c r="C10" i="9"/>
  <c r="C9" i="8"/>
  <c r="B10" i="8"/>
  <c r="C12" i="7"/>
  <c r="B13" i="7"/>
  <c r="B10" i="6"/>
  <c r="C9" i="6"/>
  <c r="C9" i="5"/>
  <c r="B10" i="5"/>
  <c r="C12" i="4"/>
  <c r="B13" i="4"/>
  <c r="C12" i="3"/>
  <c r="B13" i="3"/>
  <c r="C11" i="12" l="1"/>
  <c r="B12" i="12"/>
  <c r="B14" i="13"/>
  <c r="C13" i="13"/>
  <c r="B14" i="11"/>
  <c r="C13" i="11"/>
  <c r="C13" i="10"/>
  <c r="B14" i="10"/>
  <c r="B12" i="9"/>
  <c r="C11" i="9"/>
  <c r="B11" i="8"/>
  <c r="C10" i="8"/>
  <c r="C13" i="7"/>
  <c r="B14" i="7"/>
  <c r="B11" i="6"/>
  <c r="C10" i="6"/>
  <c r="B11" i="5"/>
  <c r="C10" i="5"/>
  <c r="B14" i="4"/>
  <c r="C13" i="4"/>
  <c r="B14" i="3"/>
  <c r="C13" i="3"/>
  <c r="C12" i="12" l="1"/>
  <c r="B13" i="12"/>
  <c r="B15" i="13"/>
  <c r="C14" i="13"/>
  <c r="B15" i="11"/>
  <c r="C14" i="11"/>
  <c r="B15" i="10"/>
  <c r="C14" i="10"/>
  <c r="C12" i="9"/>
  <c r="B13" i="9"/>
  <c r="B12" i="8"/>
  <c r="C11" i="8"/>
  <c r="B15" i="7"/>
  <c r="C14" i="7"/>
  <c r="B12" i="6"/>
  <c r="C11" i="6"/>
  <c r="B12" i="5"/>
  <c r="C11" i="5"/>
  <c r="B15" i="4"/>
  <c r="C14" i="4"/>
  <c r="B15" i="3"/>
  <c r="C14" i="3"/>
  <c r="C13" i="12" l="1"/>
  <c r="B14" i="12"/>
  <c r="B16" i="13"/>
  <c r="C15" i="13"/>
  <c r="B16" i="11"/>
  <c r="C15" i="11"/>
  <c r="B16" i="10"/>
  <c r="C15" i="10"/>
  <c r="C13" i="9"/>
  <c r="B14" i="9"/>
  <c r="C12" i="8"/>
  <c r="B13" i="8"/>
  <c r="B16" i="7"/>
  <c r="C15" i="7"/>
  <c r="C12" i="6"/>
  <c r="B13" i="6"/>
  <c r="C12" i="5"/>
  <c r="B13" i="5"/>
  <c r="B16" i="4"/>
  <c r="C15" i="4"/>
  <c r="B16" i="3"/>
  <c r="C15" i="3"/>
  <c r="B15" i="12" l="1"/>
  <c r="C14" i="12"/>
  <c r="C16" i="13"/>
  <c r="B17" i="13"/>
  <c r="C16" i="11"/>
  <c r="B17" i="11"/>
  <c r="C16" i="10"/>
  <c r="B17" i="10"/>
  <c r="B15" i="9"/>
  <c r="C14" i="9"/>
  <c r="C13" i="8"/>
  <c r="B14" i="8"/>
  <c r="C16" i="7"/>
  <c r="B17" i="7"/>
  <c r="B14" i="6"/>
  <c r="C13" i="6"/>
  <c r="C13" i="5"/>
  <c r="B14" i="5"/>
  <c r="C16" i="4"/>
  <c r="B17" i="4"/>
  <c r="C16" i="3"/>
  <c r="B17" i="3"/>
  <c r="B16" i="12" l="1"/>
  <c r="C15" i="12"/>
  <c r="B18" i="13"/>
  <c r="C17" i="13"/>
  <c r="B18" i="11"/>
  <c r="C17" i="11"/>
  <c r="C17" i="10"/>
  <c r="B18" i="10"/>
  <c r="B16" i="9"/>
  <c r="C15" i="9"/>
  <c r="B15" i="8"/>
  <c r="C14" i="8"/>
  <c r="B18" i="7"/>
  <c r="C17" i="7"/>
  <c r="B15" i="6"/>
  <c r="C14" i="6"/>
  <c r="B15" i="5"/>
  <c r="C14" i="5"/>
  <c r="C17" i="4"/>
  <c r="B18" i="4"/>
  <c r="B18" i="3"/>
  <c r="C17" i="3"/>
  <c r="C16" i="12" l="1"/>
  <c r="B17" i="12"/>
  <c r="B19" i="13"/>
  <c r="C18" i="13"/>
  <c r="B19" i="11"/>
  <c r="C18" i="11"/>
  <c r="B19" i="10"/>
  <c r="C18" i="10"/>
  <c r="B17" i="9"/>
  <c r="C16" i="9"/>
  <c r="B16" i="8"/>
  <c r="C15" i="8"/>
  <c r="B19" i="7"/>
  <c r="C18" i="7"/>
  <c r="B16" i="6"/>
  <c r="C15" i="6"/>
  <c r="B16" i="5"/>
  <c r="C15" i="5"/>
  <c r="B19" i="4"/>
  <c r="C18" i="4"/>
  <c r="B19" i="3"/>
  <c r="C18" i="3"/>
  <c r="C17" i="12" l="1"/>
  <c r="B18" i="12"/>
  <c r="C19" i="13"/>
  <c r="B20" i="13"/>
  <c r="C19" i="11"/>
  <c r="B20" i="11"/>
  <c r="B20" i="10"/>
  <c r="C19" i="10"/>
  <c r="C17" i="9"/>
  <c r="B18" i="9"/>
  <c r="C16" i="8"/>
  <c r="B17" i="8"/>
  <c r="B20" i="7"/>
  <c r="C19" i="7"/>
  <c r="C16" i="6"/>
  <c r="B17" i="6"/>
  <c r="C16" i="5"/>
  <c r="B17" i="5"/>
  <c r="C19" i="4"/>
  <c r="B20" i="4"/>
  <c r="B20" i="3"/>
  <c r="C19" i="3"/>
  <c r="B19" i="12" l="1"/>
  <c r="C18" i="12"/>
  <c r="C20" i="13"/>
  <c r="B21" i="13"/>
  <c r="C20" i="11"/>
  <c r="B21" i="11"/>
  <c r="C20" i="10"/>
  <c r="B21" i="10"/>
  <c r="C18" i="9"/>
  <c r="B19" i="9"/>
  <c r="C17" i="8"/>
  <c r="B18" i="8"/>
  <c r="C20" i="7"/>
  <c r="B21" i="7"/>
  <c r="C17" i="6"/>
  <c r="B18" i="6"/>
  <c r="C17" i="5"/>
  <c r="B18" i="5"/>
  <c r="C20" i="4"/>
  <c r="B21" i="4"/>
  <c r="C20" i="3"/>
  <c r="B21" i="3"/>
  <c r="B20" i="12" l="1"/>
  <c r="C19" i="12"/>
  <c r="B22" i="13"/>
  <c r="C21" i="13"/>
  <c r="B22" i="11"/>
  <c r="C21" i="11"/>
  <c r="B22" i="10"/>
  <c r="C21" i="10"/>
  <c r="B20" i="9"/>
  <c r="C19" i="9"/>
  <c r="B19" i="8"/>
  <c r="C18" i="8"/>
  <c r="B22" i="7"/>
  <c r="C21" i="7"/>
  <c r="B19" i="6"/>
  <c r="C18" i="6"/>
  <c r="B19" i="5"/>
  <c r="C18" i="5"/>
  <c r="C21" i="4"/>
  <c r="B22" i="4"/>
  <c r="C21" i="3"/>
  <c r="B22" i="3"/>
  <c r="C20" i="12" l="1"/>
  <c r="B21" i="12"/>
  <c r="B23" i="13"/>
  <c r="C22" i="13"/>
  <c r="B23" i="11"/>
  <c r="C22" i="11"/>
  <c r="B23" i="10"/>
  <c r="C22" i="10"/>
  <c r="C20" i="9"/>
  <c r="B21" i="9"/>
  <c r="B20" i="8"/>
  <c r="C19" i="8"/>
  <c r="B23" i="7"/>
  <c r="C22" i="7"/>
  <c r="C19" i="6"/>
  <c r="B20" i="6"/>
  <c r="B20" i="5"/>
  <c r="C19" i="5"/>
  <c r="B23" i="4"/>
  <c r="C22" i="4"/>
  <c r="B23" i="3"/>
  <c r="C22" i="3"/>
  <c r="C21" i="12" l="1"/>
  <c r="B22" i="12"/>
  <c r="C23" i="13"/>
  <c r="B24" i="13"/>
  <c r="C23" i="11"/>
  <c r="B24" i="11"/>
  <c r="C23" i="10"/>
  <c r="B24" i="10"/>
  <c r="C21" i="9"/>
  <c r="B22" i="9"/>
  <c r="C20" i="8"/>
  <c r="B21" i="8"/>
  <c r="C23" i="7"/>
  <c r="B24" i="7"/>
  <c r="C20" i="6"/>
  <c r="B21" i="6"/>
  <c r="C20" i="5"/>
  <c r="B21" i="5"/>
  <c r="B24" i="4"/>
  <c r="C23" i="4"/>
  <c r="B24" i="3"/>
  <c r="C23" i="3"/>
  <c r="B23" i="12" l="1"/>
  <c r="C22" i="12"/>
  <c r="C24" i="13"/>
  <c r="B25" i="13"/>
  <c r="C24" i="11"/>
  <c r="B25" i="11"/>
  <c r="C24" i="10"/>
  <c r="B25" i="10"/>
  <c r="B23" i="9"/>
  <c r="C22" i="9"/>
  <c r="C21" i="8"/>
  <c r="B22" i="8"/>
  <c r="C24" i="7"/>
  <c r="B25" i="7"/>
  <c r="C21" i="6"/>
  <c r="B22" i="6"/>
  <c r="C21" i="5"/>
  <c r="B22" i="5"/>
  <c r="C24" i="4"/>
  <c r="B25" i="4"/>
  <c r="C24" i="3"/>
  <c r="B25" i="3"/>
  <c r="C23" i="12" l="1"/>
  <c r="B24" i="12"/>
  <c r="C25" i="13"/>
  <c r="B26" i="13"/>
  <c r="C25" i="11"/>
  <c r="B26" i="11"/>
  <c r="B26" i="10"/>
  <c r="C25" i="10"/>
  <c r="B24" i="9"/>
  <c r="C23" i="9"/>
  <c r="B23" i="8"/>
  <c r="C22" i="8"/>
  <c r="B26" i="7"/>
  <c r="C25" i="7"/>
  <c r="B23" i="6"/>
  <c r="C22" i="6"/>
  <c r="B23" i="5"/>
  <c r="C22" i="5"/>
  <c r="C25" i="4"/>
  <c r="B26" i="4"/>
  <c r="C25" i="3"/>
  <c r="B26" i="3"/>
  <c r="C24" i="12" l="1"/>
  <c r="B25" i="12"/>
  <c r="B27" i="13"/>
  <c r="C26" i="13"/>
  <c r="B27" i="11"/>
  <c r="C26" i="11"/>
  <c r="B27" i="10"/>
  <c r="C26" i="10"/>
  <c r="C24" i="9"/>
  <c r="B25" i="9"/>
  <c r="B24" i="8"/>
  <c r="C23" i="8"/>
  <c r="B27" i="7"/>
  <c r="C26" i="7"/>
  <c r="B24" i="6"/>
  <c r="C23" i="6"/>
  <c r="B24" i="5"/>
  <c r="C23" i="5"/>
  <c r="B27" i="4"/>
  <c r="C26" i="4"/>
  <c r="B27" i="3"/>
  <c r="C26" i="3"/>
  <c r="C25" i="12" l="1"/>
  <c r="B26" i="12"/>
  <c r="C27" i="13"/>
  <c r="B28" i="13"/>
  <c r="B28" i="11"/>
  <c r="C27" i="11"/>
  <c r="C27" i="10"/>
  <c r="B28" i="10"/>
  <c r="C25" i="9"/>
  <c r="B26" i="9"/>
  <c r="C24" i="8"/>
  <c r="B25" i="8"/>
  <c r="C27" i="7"/>
  <c r="B28" i="7"/>
  <c r="C24" i="6"/>
  <c r="B25" i="6"/>
  <c r="C24" i="5"/>
  <c r="B25" i="5"/>
  <c r="B28" i="4"/>
  <c r="C27" i="4"/>
  <c r="C27" i="3"/>
  <c r="B28" i="3"/>
  <c r="B27" i="12" l="1"/>
  <c r="C26" i="12"/>
  <c r="C28" i="13"/>
  <c r="B29" i="13"/>
  <c r="C28" i="11"/>
  <c r="B29" i="11"/>
  <c r="C28" i="10"/>
  <c r="B29" i="10"/>
  <c r="B27" i="9"/>
  <c r="C26" i="9"/>
  <c r="C25" i="8"/>
  <c r="B26" i="8"/>
  <c r="C28" i="7"/>
  <c r="B29" i="7"/>
  <c r="C25" i="6"/>
  <c r="B26" i="6"/>
  <c r="C25" i="5"/>
  <c r="B26" i="5"/>
  <c r="C28" i="4"/>
  <c r="B29" i="4"/>
  <c r="C28" i="3"/>
  <c r="B29" i="3"/>
  <c r="B28" i="12" l="1"/>
  <c r="C27" i="12"/>
  <c r="B30" i="13"/>
  <c r="C29" i="13"/>
  <c r="C29" i="11"/>
  <c r="B30" i="11"/>
  <c r="B30" i="10"/>
  <c r="C29" i="10"/>
  <c r="B28" i="9"/>
  <c r="C27" i="9"/>
  <c r="B27" i="8"/>
  <c r="C26" i="8"/>
  <c r="B30" i="7"/>
  <c r="C29" i="7"/>
  <c r="B27" i="6"/>
  <c r="C26" i="6"/>
  <c r="B27" i="5"/>
  <c r="C26" i="5"/>
  <c r="C29" i="4"/>
  <c r="B30" i="4"/>
  <c r="C29" i="3"/>
  <c r="B30" i="3"/>
  <c r="B31" i="3" s="1"/>
  <c r="B32" i="3" s="1"/>
  <c r="C32" i="3" s="1"/>
  <c r="C31" i="3" l="1"/>
  <c r="C28" i="12"/>
  <c r="B29" i="12"/>
  <c r="B31" i="13"/>
  <c r="C30" i="13"/>
  <c r="B31" i="11"/>
  <c r="C30" i="11"/>
  <c r="B31" i="10"/>
  <c r="C30" i="10"/>
  <c r="C28" i="9"/>
  <c r="B29" i="9"/>
  <c r="B28" i="8"/>
  <c r="C27" i="8"/>
  <c r="B31" i="7"/>
  <c r="C30" i="7"/>
  <c r="B28" i="6"/>
  <c r="C27" i="6"/>
  <c r="B28" i="5"/>
  <c r="C27" i="5"/>
  <c r="B31" i="4"/>
  <c r="C30" i="4"/>
  <c r="C30" i="3"/>
  <c r="C29" i="12" l="1"/>
  <c r="B30" i="12"/>
  <c r="C31" i="13"/>
  <c r="B32" i="13"/>
  <c r="C31" i="11"/>
  <c r="B32" i="11"/>
  <c r="B32" i="10"/>
  <c r="C31" i="10"/>
  <c r="C29" i="9"/>
  <c r="B30" i="9"/>
  <c r="C28" i="8"/>
  <c r="B29" i="8"/>
  <c r="B32" i="7"/>
  <c r="C31" i="7"/>
  <c r="C28" i="6"/>
  <c r="B29" i="6"/>
  <c r="C28" i="5"/>
  <c r="B29" i="5"/>
  <c r="B32" i="4"/>
  <c r="C31" i="4"/>
  <c r="B31" i="12" l="1"/>
  <c r="C30" i="12"/>
  <c r="C32" i="13"/>
  <c r="B33" i="13"/>
  <c r="C32" i="11"/>
  <c r="B33" i="11"/>
  <c r="C32" i="10"/>
  <c r="B33" i="10"/>
  <c r="B31" i="9"/>
  <c r="C30" i="9"/>
  <c r="C29" i="8"/>
  <c r="B30" i="8"/>
  <c r="C32" i="7"/>
  <c r="B33" i="7"/>
  <c r="C29" i="6"/>
  <c r="B30" i="6"/>
  <c r="C29" i="5"/>
  <c r="B30" i="5"/>
  <c r="C32" i="4"/>
  <c r="B33" i="4"/>
  <c r="B32" i="12" l="1"/>
  <c r="C31" i="12"/>
  <c r="B34" i="13"/>
  <c r="C34" i="13" s="1"/>
  <c r="C33" i="13"/>
  <c r="C33" i="11"/>
  <c r="B34" i="11"/>
  <c r="C34" i="11" s="1"/>
  <c r="C33" i="10"/>
  <c r="B32" i="9"/>
  <c r="C31" i="9"/>
  <c r="B31" i="8"/>
  <c r="C30" i="8"/>
  <c r="C33" i="7"/>
  <c r="B31" i="6"/>
  <c r="C30" i="6"/>
  <c r="B31" i="5"/>
  <c r="C30" i="5"/>
  <c r="C33" i="4"/>
  <c r="B34" i="4"/>
  <c r="C34" i="4" s="1"/>
  <c r="C32" i="12" l="1"/>
  <c r="B33" i="12"/>
  <c r="C33" i="12" s="1"/>
  <c r="C32" i="9"/>
  <c r="B33" i="9"/>
  <c r="B32" i="8"/>
  <c r="C31" i="8"/>
  <c r="B32" i="6"/>
  <c r="C31" i="6"/>
  <c r="B32" i="5"/>
  <c r="C31" i="5"/>
  <c r="C33" i="9" l="1"/>
  <c r="B34" i="9"/>
  <c r="C34" i="9" s="1"/>
  <c r="C32" i="8"/>
  <c r="B33" i="8"/>
  <c r="C32" i="6"/>
  <c r="B33" i="6"/>
  <c r="C32" i="5"/>
  <c r="B33" i="5"/>
  <c r="C33" i="8" l="1"/>
  <c r="B34" i="8"/>
  <c r="C34" i="8" s="1"/>
  <c r="C33" i="6"/>
  <c r="B34" i="6"/>
  <c r="C34" i="6" s="1"/>
  <c r="C33" i="5"/>
  <c r="B4" i="1" l="1"/>
  <c r="C4" i="1" s="1"/>
  <c r="B5" i="1" l="1"/>
  <c r="C5" i="1" s="1"/>
  <c r="B6" i="1"/>
  <c r="C6" i="1" s="1"/>
  <c r="B7" i="1" l="1"/>
  <c r="B8" i="1" s="1"/>
  <c r="C7" i="1" l="1"/>
  <c r="C8" i="1"/>
  <c r="B9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3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4" i="1" s="1"/>
  <c r="C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Ramel</author>
  </authors>
  <commentList>
    <comment ref="C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Ein 'x' eingeben, um Feiertage zu markieren.
Ab Zeile A34 bis A49 haben Sie die Möglichkeit weitere Feiertage einzugeben.</t>
        </r>
      </text>
    </comment>
  </commentList>
</comments>
</file>

<file path=xl/sharedStrings.xml><?xml version="1.0" encoding="utf-8"?>
<sst xmlns="http://schemas.openxmlformats.org/spreadsheetml/2006/main" count="137" uniqueCount="44">
  <si>
    <t>Arbeitszeit</t>
  </si>
  <si>
    <t>von</t>
  </si>
  <si>
    <t>bis</t>
  </si>
  <si>
    <t>Pause</t>
  </si>
  <si>
    <t>Stunden</t>
  </si>
  <si>
    <t>Datum</t>
  </si>
  <si>
    <t>Feiertag?</t>
  </si>
  <si>
    <t>x</t>
  </si>
  <si>
    <t>Neujahr</t>
  </si>
  <si>
    <t>Berchtoldstag</t>
  </si>
  <si>
    <t>3 Könige</t>
  </si>
  <si>
    <t>Rosenmontag</t>
  </si>
  <si>
    <t>Karfreitag</t>
  </si>
  <si>
    <t>Ostersamstag</t>
  </si>
  <si>
    <t>Ostersonntag</t>
  </si>
  <si>
    <t>Ostermontag</t>
  </si>
  <si>
    <t>1. Mai</t>
  </si>
  <si>
    <t>Christi Himmelfahrt</t>
  </si>
  <si>
    <t>Muttertag</t>
  </si>
  <si>
    <t>Pfingstsamstag</t>
  </si>
  <si>
    <t>Pfingstsonntag</t>
  </si>
  <si>
    <t>Pfingstmontag</t>
  </si>
  <si>
    <t>Fronleichnam</t>
  </si>
  <si>
    <t>Nationalfeiertag (CH)</t>
  </si>
  <si>
    <t>Tag der deutschen Einheit (D)</t>
  </si>
  <si>
    <t>Erntedankfest</t>
  </si>
  <si>
    <t>Nationalfeiertag (AT)</t>
  </si>
  <si>
    <t>Reformationstag</t>
  </si>
  <si>
    <t>Allerheiligen</t>
  </si>
  <si>
    <t>Volkstrauertag</t>
  </si>
  <si>
    <t>Buss- und Bettag</t>
  </si>
  <si>
    <t>Totensonntag/Ewigkeitssontag</t>
  </si>
  <si>
    <t>1. Advent</t>
  </si>
  <si>
    <t>2. Advent</t>
  </si>
  <si>
    <t>3. Advent</t>
  </si>
  <si>
    <t>4. Advent</t>
  </si>
  <si>
    <t>Heilig Abend</t>
  </si>
  <si>
    <t>1. Weihnachtstag</t>
  </si>
  <si>
    <t>2. Weihnachtstag</t>
  </si>
  <si>
    <t>Silvester</t>
  </si>
  <si>
    <t>Stunden Gesamt</t>
  </si>
  <si>
    <t>Monat</t>
  </si>
  <si>
    <t>Feiertag</t>
  </si>
  <si>
    <t>Stunden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</si>
</sst>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m\ yyyy"/>
    <numFmt numFmtId="165" formatCode="d"/>
    <numFmt numFmtId="166" formatCode="ddd/"/>
    <numFmt numFmtId="167" formatCode="dd/mm/yyyy;;"/>
    <numFmt numFmtId="168" formatCode="hh:mm;@"/>
    <numFmt numFmtId="169" formatCode="[hh]:mm"/>
    <numFmt numFmtId="170" formatCode="mmmm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sz val="13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Protection="1">
      <protection locked="0"/>
    </xf>
    <xf numFmtId="170" fontId="0" fillId="0" borderId="0" xfId="0" applyNumberFormat="1"/>
    <xf numFmtId="0" fontId="7" fillId="0" borderId="0" xfId="0" applyFont="1" applyAlignment="1">
      <alignment horizontal="center"/>
    </xf>
    <xf numFmtId="165" fontId="0" fillId="0" borderId="0" xfId="0" applyNumberFormat="1" applyProtection="1">
      <protection locked="0"/>
    </xf>
    <xf numFmtId="0" fontId="6" fillId="0" borderId="0" xfId="0" applyFont="1" applyAlignment="1">
      <alignment vertical="center"/>
    </xf>
    <xf numFmtId="167" fontId="9" fillId="4" borderId="1" xfId="0" applyNumberFormat="1" applyFont="1" applyFill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49" fontId="9" fillId="0" borderId="3" xfId="0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6" fillId="0" borderId="13" xfId="0" applyFont="1" applyBorder="1" applyAlignment="1">
      <alignment vertical="center"/>
    </xf>
    <xf numFmtId="49" fontId="9" fillId="0" borderId="12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vertical="center"/>
    </xf>
    <xf numFmtId="14" fontId="9" fillId="0" borderId="1" xfId="0" quotePrefix="1" applyNumberFormat="1" applyFont="1" applyBorder="1" applyAlignment="1" applyProtection="1">
      <alignment horizontal="center" vertical="center"/>
      <protection hidden="1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70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70" fontId="11" fillId="0" borderId="24" xfId="0" applyNumberFormat="1" applyFont="1" applyBorder="1"/>
    <xf numFmtId="169" fontId="11" fillId="0" borderId="24" xfId="0" applyNumberFormat="1" applyFont="1" applyBorder="1"/>
    <xf numFmtId="170" fontId="11" fillId="5" borderId="24" xfId="0" applyNumberFormat="1" applyFont="1" applyFill="1" applyBorder="1"/>
    <xf numFmtId="169" fontId="11" fillId="5" borderId="24" xfId="0" applyNumberFormat="1" applyFont="1" applyFill="1" applyBorder="1"/>
    <xf numFmtId="170" fontId="11" fillId="5" borderId="25" xfId="0" applyNumberFormat="1" applyFont="1" applyFill="1" applyBorder="1"/>
    <xf numFmtId="169" fontId="11" fillId="5" borderId="25" xfId="0" applyNumberFormat="1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168" fontId="13" fillId="0" borderId="12" xfId="0" applyNumberFormat="1" applyFont="1" applyBorder="1" applyProtection="1">
      <protection locked="0"/>
    </xf>
    <xf numFmtId="168" fontId="13" fillId="0" borderId="26" xfId="0" applyNumberFormat="1" applyFont="1" applyBorder="1" applyProtection="1">
      <protection locked="0"/>
    </xf>
    <xf numFmtId="168" fontId="13" fillId="0" borderId="5" xfId="0" applyNumberFormat="1" applyFont="1" applyBorder="1" applyProtection="1">
      <protection locked="0"/>
    </xf>
    <xf numFmtId="168" fontId="13" fillId="0" borderId="27" xfId="0" applyNumberFormat="1" applyFont="1" applyBorder="1" applyProtection="1">
      <protection locked="0"/>
    </xf>
    <xf numFmtId="168" fontId="13" fillId="0" borderId="4" xfId="0" applyNumberFormat="1" applyFont="1" applyBorder="1" applyProtection="1">
      <protection locked="0"/>
    </xf>
    <xf numFmtId="168" fontId="13" fillId="0" borderId="9" xfId="0" applyNumberFormat="1" applyFont="1" applyBorder="1" applyProtection="1">
      <protection locked="0"/>
    </xf>
    <xf numFmtId="168" fontId="13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hidden="1"/>
    </xf>
    <xf numFmtId="165" fontId="1" fillId="0" borderId="16" xfId="0" applyNumberFormat="1" applyFont="1" applyBorder="1" applyProtection="1">
      <protection hidden="1"/>
    </xf>
    <xf numFmtId="166" fontId="1" fillId="0" borderId="17" xfId="0" applyNumberFormat="1" applyFont="1" applyBorder="1" applyProtection="1">
      <protection hidden="1"/>
    </xf>
    <xf numFmtId="165" fontId="1" fillId="0" borderId="7" xfId="0" applyNumberFormat="1" applyFont="1" applyBorder="1" applyProtection="1">
      <protection hidden="1"/>
    </xf>
    <xf numFmtId="166" fontId="1" fillId="0" borderId="8" xfId="0" applyNumberFormat="1" applyFont="1" applyBorder="1" applyProtection="1">
      <protection hidden="1"/>
    </xf>
    <xf numFmtId="165" fontId="1" fillId="0" borderId="14" xfId="0" applyNumberFormat="1" applyFont="1" applyBorder="1" applyProtection="1">
      <protection hidden="1"/>
    </xf>
    <xf numFmtId="166" fontId="1" fillId="0" borderId="15" xfId="0" applyNumberFormat="1" applyFont="1" applyBorder="1" applyProtection="1">
      <protection hidden="1"/>
    </xf>
    <xf numFmtId="14" fontId="0" fillId="0" borderId="0" xfId="0" applyNumberFormat="1" applyProtection="1">
      <protection hidden="1"/>
    </xf>
    <xf numFmtId="169" fontId="5" fillId="2" borderId="18" xfId="0" applyNumberFormat="1" applyFont="1" applyFill="1" applyBorder="1" applyAlignment="1" applyProtection="1">
      <alignment horizontal="center"/>
      <protection hidden="1"/>
    </xf>
    <xf numFmtId="166" fontId="1" fillId="0" borderId="22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169" fontId="0" fillId="0" borderId="0" xfId="0" applyNumberFormat="1" applyProtection="1">
      <protection hidden="1"/>
    </xf>
    <xf numFmtId="0" fontId="6" fillId="0" borderId="0" xfId="0" applyFont="1" applyProtection="1">
      <protection hidden="1"/>
    </xf>
    <xf numFmtId="14" fontId="0" fillId="0" borderId="28" xfId="0" applyNumberFormat="1" applyBorder="1" applyProtection="1">
      <protection hidden="1"/>
    </xf>
    <xf numFmtId="0" fontId="0" fillId="0" borderId="28" xfId="0" applyBorder="1" applyProtection="1">
      <protection hidden="1"/>
    </xf>
    <xf numFmtId="0" fontId="13" fillId="0" borderId="28" xfId="0" applyFont="1" applyBorder="1" applyProtection="1">
      <protection hidden="1"/>
    </xf>
    <xf numFmtId="0" fontId="0" fillId="0" borderId="29" xfId="0" applyBorder="1" applyProtection="1">
      <protection hidden="1"/>
    </xf>
    <xf numFmtId="14" fontId="0" fillId="0" borderId="29" xfId="0" applyNumberFormat="1" applyBorder="1" applyProtection="1">
      <protection hidden="1"/>
    </xf>
    <xf numFmtId="169" fontId="8" fillId="2" borderId="18" xfId="0" applyNumberFormat="1" applyFont="1" applyFill="1" applyBorder="1" applyAlignment="1" applyProtection="1">
      <alignment horizontal="center" vertical="center"/>
      <protection hidden="1"/>
    </xf>
    <xf numFmtId="169" fontId="15" fillId="0" borderId="0" xfId="0" applyNumberFormat="1" applyFont="1" applyAlignment="1" applyProtection="1">
      <alignment vertical="center"/>
      <protection hidden="1"/>
    </xf>
    <xf numFmtId="169" fontId="15" fillId="2" borderId="18" xfId="0" applyNumberFormat="1" applyFont="1" applyFill="1" applyBorder="1" applyAlignment="1" applyProtection="1">
      <alignment horizontal="center" vertical="center"/>
      <protection hidden="1"/>
    </xf>
    <xf numFmtId="0" fontId="13" fillId="0" borderId="29" xfId="0" applyFont="1" applyBorder="1" applyProtection="1">
      <protection locked="0"/>
    </xf>
    <xf numFmtId="14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68" fontId="13" fillId="0" borderId="27" xfId="0" applyNumberFormat="1" applyFont="1" applyBorder="1" applyProtection="1">
      <protection locked="0" hidden="1"/>
    </xf>
    <xf numFmtId="168" fontId="13" fillId="0" borderId="10" xfId="0" applyNumberFormat="1" applyFont="1" applyBorder="1" applyProtection="1">
      <protection locked="0" hidden="1"/>
    </xf>
    <xf numFmtId="168" fontId="13" fillId="0" borderId="9" xfId="0" applyNumberFormat="1" applyFont="1" applyBorder="1" applyProtection="1">
      <protection locked="0" hidden="1"/>
    </xf>
    <xf numFmtId="0" fontId="13" fillId="0" borderId="0" xfId="0" applyFont="1" applyProtection="1">
      <protection locked="0" hidden="1"/>
    </xf>
    <xf numFmtId="0" fontId="13" fillId="0" borderId="29" xfId="0" applyFont="1" applyBorder="1" applyProtection="1">
      <protection locked="0"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4" fontId="15" fillId="2" borderId="19" xfId="0" applyNumberFormat="1" applyFont="1" applyFill="1" applyBorder="1" applyAlignment="1" applyProtection="1">
      <alignment horizontal="center" vertical="center"/>
      <protection locked="0"/>
    </xf>
    <xf numFmtId="14" fontId="15" fillId="2" borderId="20" xfId="0" applyNumberFormat="1" applyFont="1" applyFill="1" applyBorder="1" applyAlignment="1" applyProtection="1">
      <alignment horizontal="center" vertical="center"/>
      <protection locked="0"/>
    </xf>
    <xf numFmtId="14" fontId="15" fillId="2" borderId="21" xfId="0" applyNumberFormat="1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16" fillId="2" borderId="20" xfId="0" applyNumberFormat="1" applyFont="1" applyFill="1" applyBorder="1" applyAlignment="1" applyProtection="1">
      <alignment horizontal="center" vertical="center"/>
      <protection locked="0"/>
    </xf>
    <xf numFmtId="14" fontId="16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14" fontId="5" fillId="2" borderId="19" xfId="0" applyNumberFormat="1" applyFont="1" applyFill="1" applyBorder="1" applyAlignment="1" applyProtection="1">
      <alignment horizontal="center"/>
      <protection hidden="1"/>
    </xf>
    <xf numFmtId="14" fontId="5" fillId="2" borderId="20" xfId="0" applyNumberFormat="1" applyFont="1" applyFill="1" applyBorder="1" applyAlignment="1" applyProtection="1">
      <alignment horizontal="center"/>
      <protection hidden="1"/>
    </xf>
    <xf numFmtId="14" fontId="5" fillId="2" borderId="21" xfId="0" applyNumberFormat="1" applyFont="1" applyFill="1" applyBorder="1" applyAlignment="1" applyProtection="1">
      <alignment horizontal="center"/>
      <protection hidden="1"/>
    </xf>
    <xf numFmtId="14" fontId="8" fillId="2" borderId="19" xfId="0" applyNumberFormat="1" applyFont="1" applyFill="1" applyBorder="1" applyAlignment="1" applyProtection="1">
      <alignment horizontal="center" vertical="center"/>
      <protection locked="0"/>
    </xf>
    <xf numFmtId="14" fontId="8" fillId="2" borderId="20" xfId="0" applyNumberFormat="1" applyFont="1" applyFill="1" applyBorder="1" applyAlignment="1" applyProtection="1">
      <alignment horizontal="center" vertical="center"/>
      <protection locked="0"/>
    </xf>
    <xf numFmtId="14" fontId="8" fillId="2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26"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ffice-lernen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BC290-F8C8-4D29-8B5A-CACCEEC1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1D2B71-ADF9-4DA5-B664-25AF96F12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35</xdr:row>
      <xdr:rowOff>105097</xdr:rowOff>
    </xdr:from>
    <xdr:to>
      <xdr:col>6</xdr:col>
      <xdr:colOff>930275</xdr:colOff>
      <xdr:row>36</xdr:row>
      <xdr:rowOff>32807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D8BFA-1AE6-4F50-ABBE-321CAD52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C4A6-742B-401A-80DA-A396732C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171449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D07D9-B1F7-4B9C-AC81-41ED7907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9249A-11E1-4C7C-B31A-5B65479AF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39628-9871-47F7-AB5A-AAE72A34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37</xdr:row>
      <xdr:rowOff>105097</xdr:rowOff>
    </xdr:from>
    <xdr:to>
      <xdr:col>6</xdr:col>
      <xdr:colOff>930275</xdr:colOff>
      <xdr:row>38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159DD-8B0A-4B63-8D66-DCFAF38B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36</xdr:row>
      <xdr:rowOff>105097</xdr:rowOff>
    </xdr:from>
    <xdr:to>
      <xdr:col>6</xdr:col>
      <xdr:colOff>930275</xdr:colOff>
      <xdr:row>37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4D8A0A-3DA2-475C-824F-FDDB83D6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37</xdr:row>
      <xdr:rowOff>105097</xdr:rowOff>
    </xdr:from>
    <xdr:to>
      <xdr:col>6</xdr:col>
      <xdr:colOff>930275</xdr:colOff>
      <xdr:row>38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B96DF5-3DFD-4E08-BA28-817EA07B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37</xdr:row>
      <xdr:rowOff>105097</xdr:rowOff>
    </xdr:from>
    <xdr:to>
      <xdr:col>6</xdr:col>
      <xdr:colOff>930275</xdr:colOff>
      <xdr:row>38</xdr:row>
      <xdr:rowOff>180974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58461C-220B-43C1-930D-A958A8E9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35</xdr:row>
      <xdr:rowOff>105097</xdr:rowOff>
    </xdr:from>
    <xdr:to>
      <xdr:col>6</xdr:col>
      <xdr:colOff>930275</xdr:colOff>
      <xdr:row>36</xdr:row>
      <xdr:rowOff>32807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54CC9C-03D6-46E1-8C0C-2840E2963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9058597"/>
          <a:ext cx="1571625" cy="26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8"/>
  <sheetViews>
    <sheetView showGridLines="0" tabSelected="1" zoomScale="90" zoomScaleNormal="9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46023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3" t="s">
        <v>5</v>
      </c>
      <c r="C3" s="73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46023</v>
      </c>
      <c r="C4" s="42">
        <f>B4</f>
        <v>46023</v>
      </c>
      <c r="D4" s="32"/>
      <c r="E4" s="33"/>
      <c r="F4" s="33"/>
      <c r="G4" s="64" t="str">
        <f t="shared" ref="G4:G8" si="0">IF(E4,IF(D4,IF(D4&gt;E4,E4+"24:00"-D4,E4-D4)-F4,""),"")</f>
        <v/>
      </c>
    </row>
    <row r="5" spans="2:9" ht="18.75" x14ac:dyDescent="0.3">
      <c r="B5" s="43">
        <f>B4+1</f>
        <v>46024</v>
      </c>
      <c r="C5" s="44">
        <f>B5</f>
        <v>46024</v>
      </c>
      <c r="D5" s="34">
        <v>0.33333333333333331</v>
      </c>
      <c r="E5" s="35">
        <v>0.6875</v>
      </c>
      <c r="F5" s="35">
        <v>2.0833333333333332E-2</v>
      </c>
      <c r="G5" s="64">
        <f t="shared" si="0"/>
        <v>0.33333333333333337</v>
      </c>
    </row>
    <row r="6" spans="2:9" ht="18.75" x14ac:dyDescent="0.3">
      <c r="B6" s="43">
        <f t="shared" ref="B6:B34" si="1">B5+1</f>
        <v>46025</v>
      </c>
      <c r="C6" s="44">
        <f t="shared" ref="C6:C34" si="2">B6</f>
        <v>46025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46026</v>
      </c>
      <c r="C7" s="44">
        <f t="shared" si="2"/>
        <v>46026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46027</v>
      </c>
      <c r="C8" s="44">
        <f t="shared" si="2"/>
        <v>46027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46028</v>
      </c>
      <c r="C9" s="44">
        <f t="shared" si="2"/>
        <v>46028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46029</v>
      </c>
      <c r="C10" s="44">
        <f t="shared" si="2"/>
        <v>46029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46030</v>
      </c>
      <c r="C11" s="44">
        <f t="shared" si="2"/>
        <v>46030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46031</v>
      </c>
      <c r="C12" s="44">
        <f t="shared" si="2"/>
        <v>46031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46032</v>
      </c>
      <c r="C13" s="44">
        <f t="shared" si="2"/>
        <v>46032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46033</v>
      </c>
      <c r="C14" s="44">
        <f t="shared" si="2"/>
        <v>46033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46034</v>
      </c>
      <c r="C15" s="44">
        <f t="shared" si="2"/>
        <v>46034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46035</v>
      </c>
      <c r="C16" s="44">
        <f t="shared" si="2"/>
        <v>46035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46036</v>
      </c>
      <c r="C17" s="44">
        <f t="shared" si="2"/>
        <v>46036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46037</v>
      </c>
      <c r="C18" s="44">
        <f t="shared" si="2"/>
        <v>46037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46038</v>
      </c>
      <c r="C19" s="44">
        <f t="shared" si="2"/>
        <v>46038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46039</v>
      </c>
      <c r="C20" s="44">
        <f t="shared" si="2"/>
        <v>46039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46040</v>
      </c>
      <c r="C21" s="44">
        <f t="shared" si="2"/>
        <v>46040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46041</v>
      </c>
      <c r="C22" s="44">
        <f t="shared" si="2"/>
        <v>46041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46042</v>
      </c>
      <c r="C23" s="44">
        <f t="shared" si="2"/>
        <v>46042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46043</v>
      </c>
      <c r="C24" s="44">
        <f t="shared" si="2"/>
        <v>46043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46044</v>
      </c>
      <c r="C25" s="44">
        <f t="shared" si="2"/>
        <v>46044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46045</v>
      </c>
      <c r="C26" s="44">
        <f t="shared" si="2"/>
        <v>46045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46046</v>
      </c>
      <c r="C27" s="44">
        <f t="shared" si="2"/>
        <v>46046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46047</v>
      </c>
      <c r="C28" s="44">
        <f t="shared" si="2"/>
        <v>46047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46048</v>
      </c>
      <c r="C29" s="44">
        <f t="shared" si="2"/>
        <v>46048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46049</v>
      </c>
      <c r="C30" s="44">
        <f t="shared" si="2"/>
        <v>46049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46050</v>
      </c>
      <c r="C31" s="44">
        <f t="shared" si="2"/>
        <v>46050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46051</v>
      </c>
      <c r="C32" s="44">
        <f t="shared" si="2"/>
        <v>46051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46052</v>
      </c>
      <c r="C33" s="44">
        <f t="shared" si="2"/>
        <v>46052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46053</v>
      </c>
      <c r="C34" s="46">
        <f t="shared" si="2"/>
        <v>46053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0.33333333333333337</v>
      </c>
    </row>
    <row r="37" spans="2:7" x14ac:dyDescent="0.25">
      <c r="B37" s="47"/>
    </row>
    <row r="38" spans="2:7" x14ac:dyDescent="0.25">
      <c r="B38" s="47"/>
    </row>
  </sheetData>
  <sheetProtection algorithmName="SHA-512" hashValue="Q3TF059HmdEjTdG9dMwVC2I373w/qOQFEDUbvjV9eUathaNE0gUckoVw7hTKHtAonsdxsbzHFgtbPys7PhVDyg==" saltValue="qyg8VBOzLD+M1B1GFYHm+Q==" spinCount="100000" sheet="1" objects="1" scenarios="1" formatCells="0" formatColumns="0" formatRows="0"/>
  <customSheetViews>
    <customSheetView guid="{4652D98A-10A8-4A41-BE02-6BC110D8BB01}" showPageBreaks="1" showGridLines="0" fitToPage="1">
      <pane xSplit="4" ySplit="4" topLeftCell="E10" activePane="bottomRight" state="frozen"/>
      <selection pane="bottomRight" sqref="A1:H3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r:id="rId1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24" priority="3" stopIfTrue="1">
      <formula>WEEKDAY($B4,2)&gt;5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10AA0B1C-E866-4B1A-9480-1A06273654DF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46296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46296</v>
      </c>
      <c r="C4" s="42">
        <f>B4</f>
        <v>46296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46297</v>
      </c>
      <c r="C5" s="44">
        <f>B5</f>
        <v>46297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46298</v>
      </c>
      <c r="C6" s="44">
        <f t="shared" ref="C6:C34" si="2">B6</f>
        <v>46298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46299</v>
      </c>
      <c r="C7" s="44">
        <f t="shared" si="2"/>
        <v>46299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46300</v>
      </c>
      <c r="C8" s="44">
        <f t="shared" si="2"/>
        <v>46300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46301</v>
      </c>
      <c r="C9" s="44">
        <f t="shared" si="2"/>
        <v>46301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46302</v>
      </c>
      <c r="C10" s="44">
        <f t="shared" si="2"/>
        <v>46302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46303</v>
      </c>
      <c r="C11" s="44">
        <f t="shared" si="2"/>
        <v>46303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46304</v>
      </c>
      <c r="C12" s="44">
        <f t="shared" si="2"/>
        <v>46304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46305</v>
      </c>
      <c r="C13" s="44">
        <f t="shared" si="2"/>
        <v>46305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46306</v>
      </c>
      <c r="C14" s="44">
        <f t="shared" si="2"/>
        <v>46306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46307</v>
      </c>
      <c r="C15" s="44">
        <f t="shared" si="2"/>
        <v>46307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46308</v>
      </c>
      <c r="C16" s="44">
        <f t="shared" si="2"/>
        <v>46308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46309</v>
      </c>
      <c r="C17" s="44">
        <f t="shared" si="2"/>
        <v>46309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46310</v>
      </c>
      <c r="C18" s="44">
        <f t="shared" si="2"/>
        <v>46310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46311</v>
      </c>
      <c r="C19" s="44">
        <f t="shared" si="2"/>
        <v>46311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46312</v>
      </c>
      <c r="C20" s="44">
        <f t="shared" si="2"/>
        <v>46312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46313</v>
      </c>
      <c r="C21" s="44">
        <f t="shared" si="2"/>
        <v>46313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46314</v>
      </c>
      <c r="C22" s="44">
        <f t="shared" si="2"/>
        <v>46314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46315</v>
      </c>
      <c r="C23" s="44">
        <f t="shared" si="2"/>
        <v>46315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46316</v>
      </c>
      <c r="C24" s="44">
        <f t="shared" si="2"/>
        <v>46316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46317</v>
      </c>
      <c r="C25" s="44">
        <f t="shared" si="2"/>
        <v>46317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46318</v>
      </c>
      <c r="C26" s="44">
        <f t="shared" si="2"/>
        <v>46318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46319</v>
      </c>
      <c r="C27" s="44">
        <f t="shared" si="2"/>
        <v>46319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46320</v>
      </c>
      <c r="C28" s="44">
        <f t="shared" si="2"/>
        <v>46320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46321</v>
      </c>
      <c r="C29" s="44">
        <f t="shared" si="2"/>
        <v>46321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46322</v>
      </c>
      <c r="C30" s="44">
        <f t="shared" si="2"/>
        <v>46322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46323</v>
      </c>
      <c r="C31" s="44">
        <f t="shared" si="2"/>
        <v>46323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46324</v>
      </c>
      <c r="C32" s="44">
        <f t="shared" si="2"/>
        <v>46324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46325</v>
      </c>
      <c r="C33" s="44">
        <f t="shared" si="2"/>
        <v>46325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46326</v>
      </c>
      <c r="C34" s="46">
        <f t="shared" si="2"/>
        <v>46326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naiP1HaXKBUueX+Rs3EZi0hauaDoYvAhyAFDkMADu0vgHgk6AxgtCAKH7Ukzv1iO/6dXNCk+gM9KEUPvBvoR9Q==" saltValue="ZohbCKKjJQeEQoda9d9nJg==" spinCount="100000" sheet="1" objects="1" scenarios="1" formatCells="0" formatColumns="0" formatRows="0"/>
  <customSheetViews>
    <customSheetView guid="{4652D98A-10A8-4A41-BE02-6BC110D8BB01}" showGridLines="0">
      <pane xSplit="4" ySplit="4" topLeftCell="E20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6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C30144E-6DBD-4375-8CE3-BBAA79316365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37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46327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46327</v>
      </c>
      <c r="C4" s="42">
        <f>B4</f>
        <v>46327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46328</v>
      </c>
      <c r="C5" s="44">
        <f>B5</f>
        <v>46328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3" si="1">B5+1</f>
        <v>46329</v>
      </c>
      <c r="C6" s="44">
        <f t="shared" ref="C6:C33" si="2">B6</f>
        <v>46329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46330</v>
      </c>
      <c r="C7" s="44">
        <f t="shared" si="2"/>
        <v>46330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46331</v>
      </c>
      <c r="C8" s="44">
        <f t="shared" si="2"/>
        <v>46331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46332</v>
      </c>
      <c r="C9" s="44">
        <f t="shared" si="2"/>
        <v>46332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46333</v>
      </c>
      <c r="C10" s="44">
        <f t="shared" si="2"/>
        <v>46333</v>
      </c>
      <c r="D10" s="36"/>
      <c r="E10" s="36"/>
      <c r="F10" s="36"/>
      <c r="G10" s="65" t="str">
        <f t="shared" ref="G10:G33" si="3">IF(E10,IF(D10,IF(D10&gt;E10,E10+"24:00"-D10,E10-D10)-F10,""),"")</f>
        <v/>
      </c>
    </row>
    <row r="11" spans="2:9" ht="18.75" x14ac:dyDescent="0.3">
      <c r="B11" s="43">
        <f t="shared" si="1"/>
        <v>46334</v>
      </c>
      <c r="C11" s="44">
        <f t="shared" si="2"/>
        <v>46334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46335</v>
      </c>
      <c r="C12" s="44">
        <f t="shared" si="2"/>
        <v>46335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46336</v>
      </c>
      <c r="C13" s="44">
        <f t="shared" si="2"/>
        <v>46336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46337</v>
      </c>
      <c r="C14" s="44">
        <f t="shared" si="2"/>
        <v>46337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46338</v>
      </c>
      <c r="C15" s="44">
        <f t="shared" si="2"/>
        <v>46338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46339</v>
      </c>
      <c r="C16" s="44">
        <f t="shared" si="2"/>
        <v>46339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46340</v>
      </c>
      <c r="C17" s="44">
        <f t="shared" si="2"/>
        <v>46340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46341</v>
      </c>
      <c r="C18" s="44">
        <f t="shared" si="2"/>
        <v>46341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46342</v>
      </c>
      <c r="C19" s="44">
        <f t="shared" si="2"/>
        <v>46342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46343</v>
      </c>
      <c r="C20" s="44">
        <f t="shared" si="2"/>
        <v>46343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46344</v>
      </c>
      <c r="C21" s="44">
        <f t="shared" si="2"/>
        <v>46344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46345</v>
      </c>
      <c r="C22" s="44">
        <f t="shared" si="2"/>
        <v>46345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46346</v>
      </c>
      <c r="C23" s="44">
        <f t="shared" si="2"/>
        <v>46346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46347</v>
      </c>
      <c r="C24" s="44">
        <f t="shared" si="2"/>
        <v>46347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46348</v>
      </c>
      <c r="C25" s="44">
        <f t="shared" si="2"/>
        <v>46348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46349</v>
      </c>
      <c r="C26" s="44">
        <f t="shared" si="2"/>
        <v>46349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46350</v>
      </c>
      <c r="C27" s="44">
        <f t="shared" si="2"/>
        <v>46350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46351</v>
      </c>
      <c r="C28" s="44">
        <f t="shared" si="2"/>
        <v>46351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46352</v>
      </c>
      <c r="C29" s="44">
        <f t="shared" si="2"/>
        <v>46352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46353</v>
      </c>
      <c r="C30" s="44">
        <f t="shared" si="2"/>
        <v>46353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46354</v>
      </c>
      <c r="C31" s="44">
        <f t="shared" si="2"/>
        <v>46354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46355</v>
      </c>
      <c r="C32" s="44">
        <f t="shared" si="2"/>
        <v>46355</v>
      </c>
      <c r="D32" s="36"/>
      <c r="E32" s="36"/>
      <c r="F32" s="36"/>
      <c r="G32" s="65" t="str">
        <f t="shared" si="3"/>
        <v/>
      </c>
    </row>
    <row r="33" spans="2:7" ht="19.5" thickBot="1" x14ac:dyDescent="0.35">
      <c r="B33" s="45">
        <f t="shared" si="1"/>
        <v>46356</v>
      </c>
      <c r="C33" s="49">
        <f t="shared" si="2"/>
        <v>46356</v>
      </c>
      <c r="D33" s="37"/>
      <c r="E33" s="37"/>
      <c r="F33" s="37"/>
      <c r="G33" s="66" t="str">
        <f t="shared" si="3"/>
        <v/>
      </c>
    </row>
    <row r="34" spans="2:7" ht="18.75" thickTop="1" thickBot="1" x14ac:dyDescent="0.35">
      <c r="B34" s="47"/>
      <c r="D34" s="39"/>
      <c r="E34" s="39"/>
      <c r="F34" s="39"/>
      <c r="G34" s="67"/>
    </row>
    <row r="35" spans="2:7" ht="24" thickBot="1" x14ac:dyDescent="0.4">
      <c r="B35" s="78" t="s">
        <v>40</v>
      </c>
      <c r="C35" s="79"/>
      <c r="D35" s="79"/>
      <c r="E35" s="79"/>
      <c r="F35" s="80"/>
      <c r="G35" s="48">
        <f>SUM(G4:G33)</f>
        <v>0</v>
      </c>
    </row>
    <row r="36" spans="2:7" ht="27" customHeight="1" x14ac:dyDescent="0.25">
      <c r="B36" s="62" t="s">
        <v>43</v>
      </c>
      <c r="C36" s="63"/>
      <c r="D36" s="63"/>
      <c r="E36" s="63"/>
      <c r="F36" s="63"/>
      <c r="G36" s="59"/>
    </row>
    <row r="37" spans="2:7" x14ac:dyDescent="0.25">
      <c r="B37" s="47"/>
    </row>
  </sheetData>
  <sheetProtection algorithmName="SHA-512" hashValue="vOq50i+bCBKalRvltJDY20LhQYRUjkkQMX7YhSYZ+9KDNlnNCG4gDGrq7d+zLL3559lR1vrdKFwGLw9VJkgVGw==" saltValue="/Mjt0mIM4qK1eMLZtw+TQw==" spinCount="100000" sheet="1" objects="1" scenarios="1" formatCells="0" formatColumns="0" formatRows="0"/>
  <customSheetViews>
    <customSheetView guid="{4652D98A-10A8-4A41-BE02-6BC110D8BB01}" showGridLines="0">
      <pane xSplit="4" ySplit="4" topLeftCell="E17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5:F35"/>
    <mergeCell ref="B3:C3"/>
    <mergeCell ref="B2:G2"/>
  </mergeCells>
  <conditionalFormatting sqref="B4:G33">
    <cfRule type="expression" dxfId="4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5D29752-BDCB-4CEB-B2C9-0697361146B8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46357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46357</v>
      </c>
      <c r="C4" s="42">
        <f>B4</f>
        <v>46357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46358</v>
      </c>
      <c r="C5" s="44">
        <f>B5</f>
        <v>46358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46359</v>
      </c>
      <c r="C6" s="44">
        <f t="shared" ref="C6:C34" si="2">B6</f>
        <v>46359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46360</v>
      </c>
      <c r="C7" s="44">
        <f t="shared" si="2"/>
        <v>46360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46361</v>
      </c>
      <c r="C8" s="44">
        <f t="shared" si="2"/>
        <v>46361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46362</v>
      </c>
      <c r="C9" s="44">
        <f t="shared" si="2"/>
        <v>46362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46363</v>
      </c>
      <c r="C10" s="44">
        <f t="shared" si="2"/>
        <v>46363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46364</v>
      </c>
      <c r="C11" s="44">
        <f t="shared" si="2"/>
        <v>46364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46365</v>
      </c>
      <c r="C12" s="44">
        <f t="shared" si="2"/>
        <v>46365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46366</v>
      </c>
      <c r="C13" s="44">
        <f t="shared" si="2"/>
        <v>46366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46367</v>
      </c>
      <c r="C14" s="44">
        <f t="shared" si="2"/>
        <v>46367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46368</v>
      </c>
      <c r="C15" s="44">
        <f t="shared" si="2"/>
        <v>46368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46369</v>
      </c>
      <c r="C16" s="44">
        <f t="shared" si="2"/>
        <v>46369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46370</v>
      </c>
      <c r="C17" s="44">
        <f t="shared" si="2"/>
        <v>46370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46371</v>
      </c>
      <c r="C18" s="44">
        <f t="shared" si="2"/>
        <v>46371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46372</v>
      </c>
      <c r="C19" s="44">
        <f t="shared" si="2"/>
        <v>46372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46373</v>
      </c>
      <c r="C20" s="44">
        <f t="shared" si="2"/>
        <v>46373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46374</v>
      </c>
      <c r="C21" s="44">
        <f t="shared" si="2"/>
        <v>46374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46375</v>
      </c>
      <c r="C22" s="44">
        <f t="shared" si="2"/>
        <v>46375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46376</v>
      </c>
      <c r="C23" s="44">
        <f t="shared" si="2"/>
        <v>46376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46377</v>
      </c>
      <c r="C24" s="44">
        <f t="shared" si="2"/>
        <v>46377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46378</v>
      </c>
      <c r="C25" s="44">
        <f t="shared" si="2"/>
        <v>46378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46379</v>
      </c>
      <c r="C26" s="44">
        <f t="shared" si="2"/>
        <v>46379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46380</v>
      </c>
      <c r="C27" s="44">
        <f t="shared" si="2"/>
        <v>46380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46381</v>
      </c>
      <c r="C28" s="44">
        <f t="shared" si="2"/>
        <v>46381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46382</v>
      </c>
      <c r="C29" s="44">
        <f t="shared" si="2"/>
        <v>46382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46383</v>
      </c>
      <c r="C30" s="44">
        <f t="shared" si="2"/>
        <v>46383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46384</v>
      </c>
      <c r="C31" s="44">
        <f t="shared" si="2"/>
        <v>46384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46385</v>
      </c>
      <c r="C32" s="44">
        <f t="shared" si="2"/>
        <v>46385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46386</v>
      </c>
      <c r="C33" s="44">
        <f t="shared" si="2"/>
        <v>46386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46387</v>
      </c>
      <c r="C34" s="46">
        <f t="shared" si="2"/>
        <v>46387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81" t="s">
        <v>43</v>
      </c>
      <c r="C36" s="82"/>
      <c r="D36" s="82"/>
      <c r="E36" s="82"/>
      <c r="F36" s="83"/>
      <c r="G36" s="58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CwQ/nPOfqi2qD6xv5Ua5kpnzsPMabAsafIVIfDMT0LvGO0/oWbKdfHhbVay9BEp5Ncf9GdE8jvbj2VTyuu9HRA==" saltValue="6epDbcfZopa88Q5t8ASiSA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2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71AB046-37D3-480D-ADC0-9B9DF1A9CB57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</sheetPr>
  <dimension ref="A1:E49"/>
  <sheetViews>
    <sheetView workbookViewId="0">
      <selection activeCell="C2" sqref="C2"/>
    </sheetView>
  </sheetViews>
  <sheetFormatPr baseColWidth="10" defaultColWidth="11.42578125" defaultRowHeight="18.75" customHeight="1" x14ac:dyDescent="0.25"/>
  <cols>
    <col min="1" max="1" width="22.7109375" style="16" customWidth="1"/>
    <col min="2" max="2" width="20.7109375" style="15" hidden="1" customWidth="1"/>
    <col min="3" max="3" width="15.85546875" style="16" customWidth="1"/>
    <col min="4" max="4" width="40.140625" style="15" customWidth="1"/>
    <col min="5" max="16384" width="11.42578125" style="15"/>
  </cols>
  <sheetData>
    <row r="1" spans="1:5" s="19" customFormat="1" ht="36.75" customHeight="1" x14ac:dyDescent="0.25">
      <c r="A1" s="17" t="s">
        <v>5</v>
      </c>
      <c r="B1" s="18">
        <f>YEAR(Januar!B1)</f>
        <v>2026</v>
      </c>
      <c r="C1" s="17" t="s">
        <v>6</v>
      </c>
      <c r="D1" s="17" t="s">
        <v>42</v>
      </c>
    </row>
    <row r="2" spans="1:5" s="5" customFormat="1" ht="18.75" customHeight="1" x14ac:dyDescent="0.25">
      <c r="A2" s="20">
        <f>DATEVALUE("01.01."&amp;$B$1)</f>
        <v>46023</v>
      </c>
      <c r="B2" s="6">
        <f>IF(C2="x",A2,0)</f>
        <v>46023</v>
      </c>
      <c r="C2" s="7" t="s">
        <v>7</v>
      </c>
      <c r="D2" s="8" t="s">
        <v>8</v>
      </c>
    </row>
    <row r="3" spans="1:5" s="5" customFormat="1" ht="18.75" customHeight="1" x14ac:dyDescent="0.25">
      <c r="A3" s="20">
        <f>DATEVALUE("02.01."&amp;$B$1)</f>
        <v>46024</v>
      </c>
      <c r="B3" s="6">
        <f>IF(C3="x",A3,0)</f>
        <v>0</v>
      </c>
      <c r="C3" s="7"/>
      <c r="D3" s="8" t="s">
        <v>9</v>
      </c>
    </row>
    <row r="4" spans="1:5" s="5" customFormat="1" ht="18.75" customHeight="1" x14ac:dyDescent="0.25">
      <c r="A4" s="20">
        <f>DATEVALUE("06.01."&amp;$B$1)</f>
        <v>46028</v>
      </c>
      <c r="B4" s="6">
        <f t="shared" ref="B4:B49" si="0">IF(C4="x",A4,0)</f>
        <v>46028</v>
      </c>
      <c r="C4" s="7" t="s">
        <v>7</v>
      </c>
      <c r="D4" s="9" t="s">
        <v>10</v>
      </c>
    </row>
    <row r="5" spans="1:5" s="5" customFormat="1" ht="18.75" customHeight="1" x14ac:dyDescent="0.25">
      <c r="A5" s="20">
        <f>A8-48</f>
        <v>46069</v>
      </c>
      <c r="B5" s="6">
        <f t="shared" si="0"/>
        <v>0</v>
      </c>
      <c r="C5" s="7"/>
      <c r="D5" s="10" t="s">
        <v>11</v>
      </c>
      <c r="E5" s="11"/>
    </row>
    <row r="6" spans="1:5" s="5" customFormat="1" ht="18.75" customHeight="1" x14ac:dyDescent="0.25">
      <c r="A6" s="20">
        <f>A8-2</f>
        <v>46115</v>
      </c>
      <c r="B6" s="6">
        <f t="shared" si="0"/>
        <v>46115</v>
      </c>
      <c r="C6" s="7" t="s">
        <v>7</v>
      </c>
      <c r="D6" s="12" t="s">
        <v>12</v>
      </c>
    </row>
    <row r="7" spans="1:5" s="5" customFormat="1" ht="18.75" customHeight="1" x14ac:dyDescent="0.25">
      <c r="A7" s="20">
        <f>A8-1</f>
        <v>46116</v>
      </c>
      <c r="B7" s="6">
        <f t="shared" si="0"/>
        <v>0</v>
      </c>
      <c r="C7" s="7"/>
      <c r="D7" s="8" t="s">
        <v>13</v>
      </c>
    </row>
    <row r="8" spans="1:5" s="5" customFormat="1" ht="18.75" customHeight="1" x14ac:dyDescent="0.25">
      <c r="A8" s="20">
        <f>DOLLAR((DAY(MINUTE($B$1/38)/2+55) &amp; ".4." &amp; $B$1)/7,)*7-IF(YEAR(1)=1904,5,6)</f>
        <v>46117</v>
      </c>
      <c r="B8" s="6">
        <f t="shared" si="0"/>
        <v>46117</v>
      </c>
      <c r="C8" s="7" t="s">
        <v>7</v>
      </c>
      <c r="D8" s="8" t="s">
        <v>14</v>
      </c>
    </row>
    <row r="9" spans="1:5" s="5" customFormat="1" ht="18.75" customHeight="1" x14ac:dyDescent="0.25">
      <c r="A9" s="20">
        <f>A8+1</f>
        <v>46118</v>
      </c>
      <c r="B9" s="6">
        <f t="shared" si="0"/>
        <v>46118</v>
      </c>
      <c r="C9" s="7" t="s">
        <v>7</v>
      </c>
      <c r="D9" s="8" t="s">
        <v>15</v>
      </c>
    </row>
    <row r="10" spans="1:5" s="5" customFormat="1" ht="18.75" customHeight="1" x14ac:dyDescent="0.25">
      <c r="A10" s="20">
        <f>DATEVALUE("01.05."&amp;$B$1)</f>
        <v>46143</v>
      </c>
      <c r="B10" s="6">
        <f t="shared" si="0"/>
        <v>46143</v>
      </c>
      <c r="C10" s="7" t="s">
        <v>7</v>
      </c>
      <c r="D10" s="8" t="s">
        <v>16</v>
      </c>
    </row>
    <row r="11" spans="1:5" s="5" customFormat="1" ht="18.75" customHeight="1" x14ac:dyDescent="0.25">
      <c r="A11" s="20">
        <f>A8+39</f>
        <v>46156</v>
      </c>
      <c r="B11" s="6">
        <f t="shared" si="0"/>
        <v>46156</v>
      </c>
      <c r="C11" s="7" t="s">
        <v>7</v>
      </c>
      <c r="D11" s="8" t="s">
        <v>17</v>
      </c>
    </row>
    <row r="12" spans="1:5" s="5" customFormat="1" ht="18.75" customHeight="1" x14ac:dyDescent="0.25">
      <c r="A12" s="20">
        <f>DATE($B$1,5,1)+15-WEEKDAY(DATE($B$1,5,1))</f>
        <v>46152</v>
      </c>
      <c r="B12" s="6">
        <f t="shared" si="0"/>
        <v>0</v>
      </c>
      <c r="C12" s="7"/>
      <c r="D12" s="8" t="s">
        <v>18</v>
      </c>
    </row>
    <row r="13" spans="1:5" s="5" customFormat="1" ht="18.75" customHeight="1" x14ac:dyDescent="0.25">
      <c r="A13" s="20">
        <f>A8+48</f>
        <v>46165</v>
      </c>
      <c r="B13" s="6">
        <f t="shared" si="0"/>
        <v>0</v>
      </c>
      <c r="C13" s="7"/>
      <c r="D13" s="8" t="s">
        <v>19</v>
      </c>
    </row>
    <row r="14" spans="1:5" s="5" customFormat="1" ht="18.75" customHeight="1" x14ac:dyDescent="0.25">
      <c r="A14" s="20">
        <f>A8+49</f>
        <v>46166</v>
      </c>
      <c r="B14" s="6">
        <f t="shared" si="0"/>
        <v>46166</v>
      </c>
      <c r="C14" s="7" t="s">
        <v>7</v>
      </c>
      <c r="D14" s="8" t="s">
        <v>20</v>
      </c>
    </row>
    <row r="15" spans="1:5" s="5" customFormat="1" ht="18.75" customHeight="1" x14ac:dyDescent="0.25">
      <c r="A15" s="20">
        <f>A8+50</f>
        <v>46167</v>
      </c>
      <c r="B15" s="6">
        <f t="shared" si="0"/>
        <v>46167</v>
      </c>
      <c r="C15" s="7" t="s">
        <v>7</v>
      </c>
      <c r="D15" s="8" t="s">
        <v>21</v>
      </c>
    </row>
    <row r="16" spans="1:5" s="5" customFormat="1" ht="18.75" customHeight="1" x14ac:dyDescent="0.25">
      <c r="A16" s="20">
        <f>A8+60</f>
        <v>46177</v>
      </c>
      <c r="B16" s="6">
        <f t="shared" si="0"/>
        <v>0</v>
      </c>
      <c r="C16" s="7"/>
      <c r="D16" s="8" t="s">
        <v>22</v>
      </c>
    </row>
    <row r="17" spans="1:4" s="5" customFormat="1" ht="18.75" customHeight="1" x14ac:dyDescent="0.25">
      <c r="A17" s="20">
        <f>DATEVALUE("01.08."&amp;$B$1)</f>
        <v>46235</v>
      </c>
      <c r="B17" s="6">
        <f t="shared" si="0"/>
        <v>0</v>
      </c>
      <c r="C17" s="7"/>
      <c r="D17" s="8" t="s">
        <v>23</v>
      </c>
    </row>
    <row r="18" spans="1:4" s="5" customFormat="1" ht="18.75" customHeight="1" x14ac:dyDescent="0.25">
      <c r="A18" s="20">
        <f>DATEVALUE("03.10."&amp;$B$1)</f>
        <v>46298</v>
      </c>
      <c r="B18" s="6">
        <f t="shared" si="0"/>
        <v>46298</v>
      </c>
      <c r="C18" s="7" t="s">
        <v>7</v>
      </c>
      <c r="D18" s="8" t="s">
        <v>24</v>
      </c>
    </row>
    <row r="19" spans="1:4" s="5" customFormat="1" ht="18.75" customHeight="1" x14ac:dyDescent="0.25">
      <c r="A19" s="20">
        <f>DATE($B$1,10,1)+7-WEEKDAY(DATE($B$1,10,1),2)</f>
        <v>46299</v>
      </c>
      <c r="B19" s="6">
        <f t="shared" si="0"/>
        <v>0</v>
      </c>
      <c r="C19" s="7"/>
      <c r="D19" s="8" t="s">
        <v>25</v>
      </c>
    </row>
    <row r="20" spans="1:4" s="5" customFormat="1" ht="18.75" customHeight="1" x14ac:dyDescent="0.25">
      <c r="A20" s="20">
        <v>43399</v>
      </c>
      <c r="B20" s="6">
        <f t="shared" si="0"/>
        <v>0</v>
      </c>
      <c r="C20" s="7"/>
      <c r="D20" s="8" t="s">
        <v>26</v>
      </c>
    </row>
    <row r="21" spans="1:4" s="5" customFormat="1" ht="18.75" customHeight="1" x14ac:dyDescent="0.25">
      <c r="A21" s="20">
        <f>DATEVALUE("31.10."&amp;$B$1)</f>
        <v>46326</v>
      </c>
      <c r="B21" s="6">
        <f t="shared" si="0"/>
        <v>0</v>
      </c>
      <c r="C21" s="7"/>
      <c r="D21" s="8" t="s">
        <v>27</v>
      </c>
    </row>
    <row r="22" spans="1:4" s="5" customFormat="1" ht="18.75" customHeight="1" x14ac:dyDescent="0.25">
      <c r="A22" s="20">
        <f>DATEVALUE("01.11."&amp;$B$1)</f>
        <v>46327</v>
      </c>
      <c r="B22" s="6">
        <f t="shared" si="0"/>
        <v>0</v>
      </c>
      <c r="C22" s="7"/>
      <c r="D22" s="8" t="s">
        <v>28</v>
      </c>
    </row>
    <row r="23" spans="1:4" s="5" customFormat="1" ht="18.75" customHeight="1" x14ac:dyDescent="0.25">
      <c r="A23" s="20">
        <f>DATE($B$1,12,25)-WEEKDAY(DATE($B$1,12,25),2)-35</f>
        <v>46341</v>
      </c>
      <c r="B23" s="6">
        <f t="shared" si="0"/>
        <v>0</v>
      </c>
      <c r="C23" s="7"/>
      <c r="D23" s="8" t="s">
        <v>29</v>
      </c>
    </row>
    <row r="24" spans="1:4" s="5" customFormat="1" ht="18.75" customHeight="1" x14ac:dyDescent="0.25">
      <c r="A24" s="20">
        <f>DATE($B$1,12,25)-WEEKDAY(DATE($B$1,12,25),2)-32</f>
        <v>46344</v>
      </c>
      <c r="B24" s="6">
        <f t="shared" si="0"/>
        <v>0</v>
      </c>
      <c r="C24" s="7"/>
      <c r="D24" s="8" t="s">
        <v>30</v>
      </c>
    </row>
    <row r="25" spans="1:4" s="5" customFormat="1" ht="18.75" customHeight="1" x14ac:dyDescent="0.25">
      <c r="A25" s="20">
        <f>DATE($B$1,12,25)-WEEKDAY(DATE($B$1,12,25),2)-28</f>
        <v>46348</v>
      </c>
      <c r="B25" s="6">
        <f t="shared" si="0"/>
        <v>0</v>
      </c>
      <c r="C25" s="7"/>
      <c r="D25" s="8" t="s">
        <v>31</v>
      </c>
    </row>
    <row r="26" spans="1:4" s="5" customFormat="1" ht="18.75" customHeight="1" x14ac:dyDescent="0.25">
      <c r="A26" s="20">
        <f>DATE($B$1,12,25)-WEEKDAY(DATE($B$1,12,25),2)-21</f>
        <v>46355</v>
      </c>
      <c r="B26" s="6">
        <f t="shared" si="0"/>
        <v>0</v>
      </c>
      <c r="C26" s="7"/>
      <c r="D26" s="8" t="s">
        <v>32</v>
      </c>
    </row>
    <row r="27" spans="1:4" s="5" customFormat="1" ht="18.75" customHeight="1" x14ac:dyDescent="0.25">
      <c r="A27" s="20">
        <f>DATE($B$1,12,25)-WEEKDAY(DATE($B$1,12,25),2)-14</f>
        <v>46362</v>
      </c>
      <c r="B27" s="6">
        <f t="shared" si="0"/>
        <v>0</v>
      </c>
      <c r="C27" s="7"/>
      <c r="D27" s="8" t="s">
        <v>33</v>
      </c>
    </row>
    <row r="28" spans="1:4" s="5" customFormat="1" ht="18.75" customHeight="1" x14ac:dyDescent="0.25">
      <c r="A28" s="20">
        <f>DATE($B$1,12,25)-WEEKDAY(DATE($B$1,12,25),2)-7</f>
        <v>46369</v>
      </c>
      <c r="B28" s="6">
        <f t="shared" si="0"/>
        <v>0</v>
      </c>
      <c r="C28" s="7"/>
      <c r="D28" s="8" t="s">
        <v>34</v>
      </c>
    </row>
    <row r="29" spans="1:4" s="5" customFormat="1" ht="18.75" customHeight="1" x14ac:dyDescent="0.25">
      <c r="A29" s="20">
        <f>DATE($B$1,12,25)-WEEKDAY(DATE($B$1,12,25),2)</f>
        <v>46376</v>
      </c>
      <c r="B29" s="6">
        <f t="shared" si="0"/>
        <v>0</v>
      </c>
      <c r="C29" s="7"/>
      <c r="D29" s="8" t="s">
        <v>35</v>
      </c>
    </row>
    <row r="30" spans="1:4" s="5" customFormat="1" ht="18.75" customHeight="1" x14ac:dyDescent="0.25">
      <c r="A30" s="20">
        <f>DATEVALUE("24.12."&amp;$B$1)</f>
        <v>46380</v>
      </c>
      <c r="B30" s="6">
        <f t="shared" si="0"/>
        <v>0</v>
      </c>
      <c r="C30" s="7"/>
      <c r="D30" s="8" t="s">
        <v>36</v>
      </c>
    </row>
    <row r="31" spans="1:4" s="5" customFormat="1" ht="18.75" customHeight="1" x14ac:dyDescent="0.25">
      <c r="A31" s="20">
        <f>DATEVALUE("25.12."&amp;$B$1)</f>
        <v>46381</v>
      </c>
      <c r="B31" s="6">
        <f t="shared" si="0"/>
        <v>46381</v>
      </c>
      <c r="C31" s="7" t="s">
        <v>7</v>
      </c>
      <c r="D31" s="8" t="s">
        <v>37</v>
      </c>
    </row>
    <row r="32" spans="1:4" s="5" customFormat="1" ht="18.75" customHeight="1" x14ac:dyDescent="0.25">
      <c r="A32" s="20">
        <f>DATEVALUE("26.12."&amp;$B$1)</f>
        <v>46382</v>
      </c>
      <c r="B32" s="6">
        <f t="shared" si="0"/>
        <v>46382</v>
      </c>
      <c r="C32" s="7" t="s">
        <v>7</v>
      </c>
      <c r="D32" s="8" t="s">
        <v>38</v>
      </c>
    </row>
    <row r="33" spans="1:5" s="5" customFormat="1" ht="18.75" customHeight="1" x14ac:dyDescent="0.25">
      <c r="A33" s="20">
        <f>DATEVALUE("31.12."&amp;$B$1)</f>
        <v>46387</v>
      </c>
      <c r="B33" s="6">
        <f t="shared" si="0"/>
        <v>0</v>
      </c>
      <c r="C33" s="7"/>
      <c r="D33" s="8" t="s">
        <v>39</v>
      </c>
    </row>
    <row r="34" spans="1:5" s="5" customFormat="1" ht="18.75" customHeight="1" x14ac:dyDescent="0.25">
      <c r="A34" s="21"/>
      <c r="B34" s="6">
        <f t="shared" si="0"/>
        <v>0</v>
      </c>
      <c r="C34" s="7"/>
      <c r="D34" s="13"/>
    </row>
    <row r="35" spans="1:5" s="5" customFormat="1" ht="18.75" customHeight="1" x14ac:dyDescent="0.25">
      <c r="A35" s="21"/>
      <c r="B35" s="6">
        <f t="shared" si="0"/>
        <v>0</v>
      </c>
      <c r="C35" s="14"/>
      <c r="D35" s="13"/>
      <c r="E35" s="11"/>
    </row>
    <row r="36" spans="1:5" s="5" customFormat="1" ht="18.75" customHeight="1" x14ac:dyDescent="0.25">
      <c r="A36" s="21"/>
      <c r="B36" s="6">
        <f t="shared" si="0"/>
        <v>0</v>
      </c>
      <c r="C36" s="7"/>
      <c r="D36" s="13"/>
    </row>
    <row r="37" spans="1:5" s="5" customFormat="1" ht="18.75" customHeight="1" x14ac:dyDescent="0.25">
      <c r="A37" s="21"/>
      <c r="B37" s="6">
        <f t="shared" si="0"/>
        <v>0</v>
      </c>
      <c r="C37" s="7"/>
      <c r="D37" s="13"/>
    </row>
    <row r="38" spans="1:5" s="5" customFormat="1" ht="18.75" customHeight="1" x14ac:dyDescent="0.25">
      <c r="A38" s="21"/>
      <c r="B38" s="6">
        <f t="shared" si="0"/>
        <v>0</v>
      </c>
      <c r="C38" s="7"/>
      <c r="D38" s="13"/>
    </row>
    <row r="39" spans="1:5" s="5" customFormat="1" ht="18.75" customHeight="1" x14ac:dyDescent="0.25">
      <c r="A39" s="21"/>
      <c r="B39" s="6">
        <f t="shared" si="0"/>
        <v>0</v>
      </c>
      <c r="C39" s="7"/>
      <c r="D39" s="13"/>
    </row>
    <row r="40" spans="1:5" s="5" customFormat="1" ht="18.75" customHeight="1" x14ac:dyDescent="0.25">
      <c r="A40" s="21"/>
      <c r="B40" s="6">
        <f t="shared" si="0"/>
        <v>0</v>
      </c>
      <c r="C40" s="7"/>
      <c r="D40" s="13"/>
    </row>
    <row r="41" spans="1:5" s="5" customFormat="1" ht="18.75" customHeight="1" x14ac:dyDescent="0.25">
      <c r="A41" s="21"/>
      <c r="B41" s="6">
        <f t="shared" si="0"/>
        <v>0</v>
      </c>
      <c r="C41" s="7"/>
      <c r="D41" s="13"/>
    </row>
    <row r="42" spans="1:5" s="5" customFormat="1" ht="18.75" customHeight="1" x14ac:dyDescent="0.25">
      <c r="A42" s="7"/>
      <c r="B42" s="6">
        <f t="shared" si="0"/>
        <v>0</v>
      </c>
      <c r="C42" s="7"/>
      <c r="D42" s="13"/>
    </row>
    <row r="43" spans="1:5" s="5" customFormat="1" ht="18.75" customHeight="1" x14ac:dyDescent="0.25">
      <c r="A43" s="7"/>
      <c r="B43" s="6">
        <f t="shared" si="0"/>
        <v>0</v>
      </c>
      <c r="C43" s="7"/>
      <c r="D43" s="13"/>
    </row>
    <row r="44" spans="1:5" s="5" customFormat="1" ht="18.75" customHeight="1" x14ac:dyDescent="0.25">
      <c r="A44" s="7"/>
      <c r="B44" s="6">
        <f t="shared" si="0"/>
        <v>0</v>
      </c>
      <c r="C44" s="7"/>
      <c r="D44" s="13"/>
    </row>
    <row r="45" spans="1:5" s="5" customFormat="1" ht="18.75" customHeight="1" x14ac:dyDescent="0.25">
      <c r="A45" s="7"/>
      <c r="B45" s="6">
        <f t="shared" si="0"/>
        <v>0</v>
      </c>
      <c r="C45" s="7"/>
      <c r="D45" s="13"/>
    </row>
    <row r="46" spans="1:5" s="5" customFormat="1" ht="18.75" customHeight="1" x14ac:dyDescent="0.25">
      <c r="A46" s="7"/>
      <c r="B46" s="6">
        <f t="shared" si="0"/>
        <v>0</v>
      </c>
      <c r="C46" s="7"/>
      <c r="D46" s="13"/>
    </row>
    <row r="47" spans="1:5" s="5" customFormat="1" ht="18.75" customHeight="1" x14ac:dyDescent="0.25">
      <c r="A47" s="21"/>
      <c r="B47" s="6">
        <f t="shared" si="0"/>
        <v>0</v>
      </c>
      <c r="C47" s="7"/>
      <c r="D47" s="13"/>
    </row>
    <row r="48" spans="1:5" s="5" customFormat="1" ht="18.75" customHeight="1" x14ac:dyDescent="0.25">
      <c r="A48" s="7"/>
      <c r="B48" s="6">
        <f t="shared" si="0"/>
        <v>0</v>
      </c>
      <c r="C48" s="7"/>
      <c r="D48" s="13"/>
    </row>
    <row r="49" spans="1:4" s="5" customFormat="1" ht="18.75" customHeight="1" x14ac:dyDescent="0.25">
      <c r="A49" s="7"/>
      <c r="B49" s="6">
        <f t="shared" si="0"/>
        <v>0</v>
      </c>
      <c r="C49" s="7"/>
      <c r="D49" s="13"/>
    </row>
  </sheetData>
  <sheetProtection algorithmName="SHA-512" hashValue="4YyvvFyZF5ngxHR1G2iHGWmwMMUmdmXRTa49iL+hHEY4YyHVEX1W38qckjk8m8gUNn0K50ntLZTH81rgAlKeHQ==" saltValue="NeOn/SXObfn4ajeQ2HQZ5g==" spinCount="100000" sheet="1" objects="1" scenarios="1"/>
  <customSheetViews>
    <customSheetView guid="{4652D98A-10A8-4A41-BE02-6BC110D8BB01}">
      <selection activeCell="L16" sqref="L16"/>
      <pageMargins left="0.7" right="0.7" top="0.78740157499999996" bottom="0.78740157499999996" header="0.3" footer="0.3"/>
    </customSheetView>
  </customSheetViews>
  <conditionalFormatting sqref="A2:D49">
    <cfRule type="expression" dxfId="1" priority="1" stopIfTrue="1">
      <formula>AND(WEEKDAY($B2,2)&gt;5,$B2&gt;0)</formula>
    </cfRule>
    <cfRule type="expression" dxfId="0" priority="2">
      <formula>IF($C2="x",1,0)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249977111117893"/>
  </sheetPr>
  <dimension ref="A1:B13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22.85546875" style="2" customWidth="1"/>
    <col min="2" max="2" width="18" customWidth="1"/>
  </cols>
  <sheetData>
    <row r="1" spans="1:2" s="3" customFormat="1" ht="42.75" customHeight="1" x14ac:dyDescent="0.25">
      <c r="A1" s="22" t="s">
        <v>41</v>
      </c>
      <c r="B1" s="23" t="s">
        <v>4</v>
      </c>
    </row>
    <row r="2" spans="1:2" ht="21" x14ac:dyDescent="0.35">
      <c r="A2" s="24">
        <f>Januar!B1</f>
        <v>46023</v>
      </c>
      <c r="B2" s="25">
        <f>Januar!G36</f>
        <v>0.33333333333333337</v>
      </c>
    </row>
    <row r="3" spans="1:2" ht="21" x14ac:dyDescent="0.35">
      <c r="A3" s="26">
        <f>EDATE(A2,1)</f>
        <v>46054</v>
      </c>
      <c r="B3" s="27">
        <f>Februar!G36</f>
        <v>0</v>
      </c>
    </row>
    <row r="4" spans="1:2" ht="21" x14ac:dyDescent="0.35">
      <c r="A4" s="24">
        <f>EDATE(A3,1)</f>
        <v>46082</v>
      </c>
      <c r="B4" s="25">
        <f>März!G36</f>
        <v>0</v>
      </c>
    </row>
    <row r="5" spans="1:2" ht="21" x14ac:dyDescent="0.35">
      <c r="A5" s="26">
        <f t="shared" ref="A5:A13" si="0">EDATE(A4,1)</f>
        <v>46113</v>
      </c>
      <c r="B5" s="27">
        <f>April!G35</f>
        <v>0</v>
      </c>
    </row>
    <row r="6" spans="1:2" ht="21" x14ac:dyDescent="0.35">
      <c r="A6" s="24">
        <f t="shared" si="0"/>
        <v>46143</v>
      </c>
      <c r="B6" s="25">
        <f>Mai!G36</f>
        <v>0</v>
      </c>
    </row>
    <row r="7" spans="1:2" ht="21" x14ac:dyDescent="0.35">
      <c r="A7" s="26">
        <f t="shared" si="0"/>
        <v>46174</v>
      </c>
      <c r="B7" s="27">
        <f>Juni!G35</f>
        <v>0</v>
      </c>
    </row>
    <row r="8" spans="1:2" ht="21" x14ac:dyDescent="0.35">
      <c r="A8" s="24">
        <f t="shared" si="0"/>
        <v>46204</v>
      </c>
      <c r="B8" s="25">
        <f>Juli!G36</f>
        <v>0</v>
      </c>
    </row>
    <row r="9" spans="1:2" ht="21" x14ac:dyDescent="0.35">
      <c r="A9" s="26">
        <f t="shared" si="0"/>
        <v>46235</v>
      </c>
      <c r="B9" s="27">
        <f>August!G36</f>
        <v>0</v>
      </c>
    </row>
    <row r="10" spans="1:2" ht="21" x14ac:dyDescent="0.35">
      <c r="A10" s="24">
        <f t="shared" si="0"/>
        <v>46266</v>
      </c>
      <c r="B10" s="25">
        <f>September!G35</f>
        <v>0</v>
      </c>
    </row>
    <row r="11" spans="1:2" ht="21" x14ac:dyDescent="0.35">
      <c r="A11" s="26">
        <f t="shared" si="0"/>
        <v>46296</v>
      </c>
      <c r="B11" s="27">
        <f>Oktober!G36</f>
        <v>0</v>
      </c>
    </row>
    <row r="12" spans="1:2" ht="21" x14ac:dyDescent="0.35">
      <c r="A12" s="24">
        <f t="shared" si="0"/>
        <v>46327</v>
      </c>
      <c r="B12" s="25">
        <f>November!G35</f>
        <v>0</v>
      </c>
    </row>
    <row r="13" spans="1:2" ht="21.75" thickBot="1" x14ac:dyDescent="0.4">
      <c r="A13" s="28">
        <f t="shared" si="0"/>
        <v>46357</v>
      </c>
      <c r="B13" s="29">
        <f>Dezember!G36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9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46054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46054</v>
      </c>
      <c r="C4" s="42">
        <f>B4</f>
        <v>46054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46055</v>
      </c>
      <c r="C5" s="44">
        <f>B5</f>
        <v>46055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1" si="1">B5+1</f>
        <v>46056</v>
      </c>
      <c r="C6" s="44">
        <f t="shared" ref="C6:C30" si="2">B6</f>
        <v>46056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46057</v>
      </c>
      <c r="C7" s="44">
        <f>B7</f>
        <v>46057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46058</v>
      </c>
      <c r="C8" s="44">
        <f t="shared" si="2"/>
        <v>46058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46059</v>
      </c>
      <c r="C9" s="44">
        <f t="shared" si="2"/>
        <v>46059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46060</v>
      </c>
      <c r="C10" s="44">
        <f t="shared" si="2"/>
        <v>46060</v>
      </c>
      <c r="D10" s="36"/>
      <c r="E10" s="36"/>
      <c r="F10" s="36"/>
      <c r="G10" s="65" t="str">
        <f t="shared" ref="G10:G32" si="3">IF(E10,IF(D10,IF(D10&gt;E10,E10+"24:00"-D10,E10-D10)-F10,""),"")</f>
        <v/>
      </c>
    </row>
    <row r="11" spans="2:9" ht="18.75" x14ac:dyDescent="0.3">
      <c r="B11" s="43">
        <f t="shared" si="1"/>
        <v>46061</v>
      </c>
      <c r="C11" s="44">
        <f t="shared" si="2"/>
        <v>46061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46062</v>
      </c>
      <c r="C12" s="44">
        <f t="shared" si="2"/>
        <v>46062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46063</v>
      </c>
      <c r="C13" s="44">
        <f t="shared" si="2"/>
        <v>46063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46064</v>
      </c>
      <c r="C14" s="44">
        <f t="shared" si="2"/>
        <v>46064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46065</v>
      </c>
      <c r="C15" s="44">
        <f t="shared" si="2"/>
        <v>46065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46066</v>
      </c>
      <c r="C16" s="44">
        <f t="shared" si="2"/>
        <v>46066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46067</v>
      </c>
      <c r="C17" s="44">
        <f t="shared" si="2"/>
        <v>46067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46068</v>
      </c>
      <c r="C18" s="44">
        <f t="shared" si="2"/>
        <v>46068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46069</v>
      </c>
      <c r="C19" s="44">
        <f t="shared" si="2"/>
        <v>46069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46070</v>
      </c>
      <c r="C20" s="44">
        <f t="shared" si="2"/>
        <v>46070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46071</v>
      </c>
      <c r="C21" s="44">
        <f t="shared" si="2"/>
        <v>46071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46072</v>
      </c>
      <c r="C22" s="44">
        <f t="shared" si="2"/>
        <v>46072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46073</v>
      </c>
      <c r="C23" s="44">
        <f t="shared" si="2"/>
        <v>46073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46074</v>
      </c>
      <c r="C24" s="44">
        <f t="shared" si="2"/>
        <v>46074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46075</v>
      </c>
      <c r="C25" s="44">
        <f t="shared" si="2"/>
        <v>46075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46076</v>
      </c>
      <c r="C26" s="44">
        <f t="shared" si="2"/>
        <v>46076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46077</v>
      </c>
      <c r="C27" s="44">
        <f t="shared" si="2"/>
        <v>46077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46078</v>
      </c>
      <c r="C28" s="44">
        <f t="shared" si="2"/>
        <v>46078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46079</v>
      </c>
      <c r="C29" s="44">
        <f t="shared" si="2"/>
        <v>46079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46080</v>
      </c>
      <c r="C30" s="44">
        <f t="shared" si="2"/>
        <v>46080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46081</v>
      </c>
      <c r="C31" s="44">
        <f t="shared" ref="C31:C32" si="4">B31</f>
        <v>46081</v>
      </c>
      <c r="D31" s="36"/>
      <c r="E31" s="36"/>
      <c r="F31" s="36"/>
      <c r="G31" s="65" t="str">
        <f t="shared" ref="G31" si="5">IF(E31,IF(D31,IF(D31&gt;E31,E31+"24:00"-D31,E31-D31)-F31,""),"")</f>
        <v/>
      </c>
    </row>
    <row r="32" spans="2:7" ht="19.5" hidden="1" thickBot="1" x14ac:dyDescent="0.35">
      <c r="B32" s="45">
        <f>B31+1</f>
        <v>46082</v>
      </c>
      <c r="C32" s="49">
        <f t="shared" si="4"/>
        <v>46082</v>
      </c>
      <c r="D32" s="37"/>
      <c r="E32" s="37"/>
      <c r="F32" s="37"/>
      <c r="G32" s="66" t="str">
        <f t="shared" si="3"/>
        <v/>
      </c>
    </row>
    <row r="33" spans="2:7" ht="18" hidden="1" thickTop="1" x14ac:dyDescent="0.3">
      <c r="B33" s="57"/>
      <c r="C33" s="56"/>
      <c r="D33" s="39"/>
      <c r="E33" s="61"/>
      <c r="F33" s="39"/>
      <c r="G33" s="68"/>
    </row>
    <row r="34" spans="2:7" ht="17.25" hidden="1" x14ac:dyDescent="0.3">
      <c r="B34" s="47"/>
      <c r="D34" s="39"/>
      <c r="E34" s="39"/>
      <c r="F34" s="39"/>
      <c r="G34" s="67"/>
    </row>
    <row r="35" spans="2:7" ht="18" thickBot="1" x14ac:dyDescent="0.35">
      <c r="B35" s="53"/>
      <c r="C35" s="54"/>
      <c r="D35" s="50"/>
      <c r="E35" s="55"/>
      <c r="F35" s="50"/>
      <c r="G35" s="55"/>
    </row>
    <row r="36" spans="2:7" ht="27" customHeight="1" thickBot="1" x14ac:dyDescent="0.3">
      <c r="B36" s="70" t="s">
        <v>43</v>
      </c>
      <c r="C36" s="71"/>
      <c r="D36" s="75"/>
      <c r="E36" s="75"/>
      <c r="F36" s="76"/>
      <c r="G36" s="60">
        <f>SUM(G4:G32)</f>
        <v>0</v>
      </c>
    </row>
    <row r="37" spans="2:7" ht="15.75" x14ac:dyDescent="0.25">
      <c r="B37" s="47"/>
      <c r="D37" s="52"/>
      <c r="E37" s="52"/>
      <c r="F37" s="52"/>
      <c r="G37" s="52"/>
    </row>
    <row r="38" spans="2:7" x14ac:dyDescent="0.25">
      <c r="B38" s="47"/>
    </row>
    <row r="39" spans="2:7" x14ac:dyDescent="0.25">
      <c r="G39" s="51"/>
    </row>
  </sheetData>
  <sheetProtection algorithmName="SHA-512" hashValue="6F3LSqyU9axFxSHWxN3UbXkBbH6uGumvESb9Fgk3SVAHAmbiaBNb00FS6wg7y4IrsEL1MfG87OOPVeySpiytWg==" saltValue="7CmPTmXh4eLoEQ06i7styQ==" spinCount="100000" sheet="1" objects="1" scenarios="1" formatCells="0" formatColumns="0" formatRows="0"/>
  <customSheetViews>
    <customSheetView guid="{4652D98A-10A8-4A41-BE02-6BC110D8BB01}" showGridLines="0">
      <pane xSplit="4" ySplit="4" topLeftCell="E8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2">
    <cfRule type="expression" dxfId="22" priority="2" stopIfTrue="1">
      <formula>AND(WEEKDAY($B4,2)&gt;5,$B4&gt;0)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B089A26D-7D0F-4C47-BE27-F4685B7B6CC6}">
            <xm:f>AND(MATCH($B4,Feiertage!$B$2:$B$49,0)&gt;0,$B4&gt;0)</xm:f>
            <x14:dxf>
              <fill>
                <patternFill>
                  <bgColor theme="5" tint="0.59996337778862885"/>
                </patternFill>
              </fill>
            </x14:dxf>
          </x14:cfRule>
          <xm:sqref>B4:G32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46082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46082</v>
      </c>
      <c r="C4" s="42">
        <f>B4</f>
        <v>46082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46083</v>
      </c>
      <c r="C5" s="44">
        <f>B5</f>
        <v>46083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46084</v>
      </c>
      <c r="C6" s="44">
        <f t="shared" ref="C6:C34" si="2">B6</f>
        <v>46084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46085</v>
      </c>
      <c r="C7" s="44">
        <f t="shared" si="2"/>
        <v>46085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46086</v>
      </c>
      <c r="C8" s="44">
        <f t="shared" si="2"/>
        <v>46086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46087</v>
      </c>
      <c r="C9" s="44">
        <f t="shared" si="2"/>
        <v>46087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46088</v>
      </c>
      <c r="C10" s="44">
        <f t="shared" si="2"/>
        <v>46088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46089</v>
      </c>
      <c r="C11" s="44">
        <f t="shared" si="2"/>
        <v>46089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46090</v>
      </c>
      <c r="C12" s="44">
        <f t="shared" si="2"/>
        <v>46090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46091</v>
      </c>
      <c r="C13" s="44">
        <f t="shared" si="2"/>
        <v>46091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46092</v>
      </c>
      <c r="C14" s="44">
        <f t="shared" si="2"/>
        <v>46092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46093</v>
      </c>
      <c r="C15" s="44">
        <f t="shared" si="2"/>
        <v>46093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46094</v>
      </c>
      <c r="C16" s="44">
        <f t="shared" si="2"/>
        <v>46094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46095</v>
      </c>
      <c r="C17" s="44">
        <f t="shared" si="2"/>
        <v>46095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46096</v>
      </c>
      <c r="C18" s="44">
        <f t="shared" si="2"/>
        <v>46096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46097</v>
      </c>
      <c r="C19" s="44">
        <f t="shared" si="2"/>
        <v>46097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46098</v>
      </c>
      <c r="C20" s="44">
        <f t="shared" si="2"/>
        <v>46098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46099</v>
      </c>
      <c r="C21" s="44">
        <f t="shared" si="2"/>
        <v>46099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46100</v>
      </c>
      <c r="C22" s="44">
        <f t="shared" si="2"/>
        <v>46100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46101</v>
      </c>
      <c r="C23" s="44">
        <f t="shared" si="2"/>
        <v>46101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46102</v>
      </c>
      <c r="C24" s="44">
        <f t="shared" si="2"/>
        <v>46102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46103</v>
      </c>
      <c r="C25" s="44">
        <f t="shared" si="2"/>
        <v>46103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46104</v>
      </c>
      <c r="C26" s="44">
        <f t="shared" si="2"/>
        <v>46104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46105</v>
      </c>
      <c r="C27" s="44">
        <f t="shared" si="2"/>
        <v>46105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46106</v>
      </c>
      <c r="C28" s="44">
        <f t="shared" si="2"/>
        <v>46106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46107</v>
      </c>
      <c r="C29" s="44">
        <f t="shared" si="2"/>
        <v>46107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46108</v>
      </c>
      <c r="C30" s="44">
        <f t="shared" si="2"/>
        <v>46108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46109</v>
      </c>
      <c r="C31" s="44">
        <f t="shared" si="2"/>
        <v>46109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46110</v>
      </c>
      <c r="C32" s="44">
        <f t="shared" si="2"/>
        <v>46110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46111</v>
      </c>
      <c r="C33" s="44">
        <f t="shared" si="2"/>
        <v>46111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46112</v>
      </c>
      <c r="C34" s="46">
        <f t="shared" si="2"/>
        <v>46112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sRyoa2vZJM1Gt6WbN+wggBQs+fVLEl607qxnB8gsAP8ScrLT5GnWtRgMlzxJCZvHUYuhlDZAYXDQiPAk3sXEGQ==" saltValue="XCwL6tcY3ZulW9eLc0C5nQ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20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F27C484-25BC-46D1-949B-07F87D68C370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7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46113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0" t="s">
        <v>2</v>
      </c>
      <c r="F3" s="30" t="s">
        <v>3</v>
      </c>
      <c r="G3" s="30" t="s">
        <v>4</v>
      </c>
    </row>
    <row r="4" spans="2:9" ht="19.5" thickTop="1" x14ac:dyDescent="0.3">
      <c r="B4" s="41">
        <f>B1</f>
        <v>46113</v>
      </c>
      <c r="C4" s="42">
        <f>B4</f>
        <v>46113</v>
      </c>
      <c r="D4" s="34"/>
      <c r="E4" s="34"/>
      <c r="F4" s="34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46114</v>
      </c>
      <c r="C5" s="44">
        <f>B5</f>
        <v>46114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3" si="1">B5+1</f>
        <v>46115</v>
      </c>
      <c r="C6" s="44">
        <f t="shared" ref="C6:C33" si="2">B6</f>
        <v>46115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46116</v>
      </c>
      <c r="C7" s="44">
        <f t="shared" si="2"/>
        <v>46116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46117</v>
      </c>
      <c r="C8" s="44">
        <f t="shared" si="2"/>
        <v>46117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46118</v>
      </c>
      <c r="C9" s="44">
        <f t="shared" si="2"/>
        <v>46118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46119</v>
      </c>
      <c r="C10" s="44">
        <f t="shared" si="2"/>
        <v>46119</v>
      </c>
      <c r="D10" s="36"/>
      <c r="E10" s="36"/>
      <c r="F10" s="36"/>
      <c r="G10" s="65" t="str">
        <f t="shared" ref="G10:G33" si="3">IF(E10,IF(D10,IF(D10&gt;E10,E10+"24:00"-D10,E10-D10)-F10,""),"")</f>
        <v/>
      </c>
    </row>
    <row r="11" spans="2:9" ht="18.75" x14ac:dyDescent="0.3">
      <c r="B11" s="43">
        <f t="shared" si="1"/>
        <v>46120</v>
      </c>
      <c r="C11" s="44">
        <f t="shared" si="2"/>
        <v>46120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46121</v>
      </c>
      <c r="C12" s="44">
        <f t="shared" si="2"/>
        <v>46121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46122</v>
      </c>
      <c r="C13" s="44">
        <f t="shared" si="2"/>
        <v>46122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46123</v>
      </c>
      <c r="C14" s="44">
        <f t="shared" si="2"/>
        <v>46123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46124</v>
      </c>
      <c r="C15" s="44">
        <f t="shared" si="2"/>
        <v>46124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46125</v>
      </c>
      <c r="C16" s="44">
        <f t="shared" si="2"/>
        <v>46125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46126</v>
      </c>
      <c r="C17" s="44">
        <f t="shared" si="2"/>
        <v>46126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46127</v>
      </c>
      <c r="C18" s="44">
        <f t="shared" si="2"/>
        <v>46127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46128</v>
      </c>
      <c r="C19" s="44">
        <f t="shared" si="2"/>
        <v>46128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46129</v>
      </c>
      <c r="C20" s="44">
        <f t="shared" si="2"/>
        <v>46129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46130</v>
      </c>
      <c r="C21" s="44">
        <f t="shared" si="2"/>
        <v>46130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46131</v>
      </c>
      <c r="C22" s="44">
        <f t="shared" si="2"/>
        <v>46131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46132</v>
      </c>
      <c r="C23" s="44">
        <f t="shared" si="2"/>
        <v>46132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46133</v>
      </c>
      <c r="C24" s="44">
        <f t="shared" si="2"/>
        <v>46133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46134</v>
      </c>
      <c r="C25" s="44">
        <f t="shared" si="2"/>
        <v>46134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46135</v>
      </c>
      <c r="C26" s="44">
        <f t="shared" si="2"/>
        <v>46135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46136</v>
      </c>
      <c r="C27" s="44">
        <f t="shared" si="2"/>
        <v>46136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46137</v>
      </c>
      <c r="C28" s="44">
        <f t="shared" si="2"/>
        <v>46137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46138</v>
      </c>
      <c r="C29" s="44">
        <f t="shared" si="2"/>
        <v>46138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46139</v>
      </c>
      <c r="C30" s="44">
        <f t="shared" si="2"/>
        <v>46139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46140</v>
      </c>
      <c r="C31" s="44">
        <f t="shared" si="2"/>
        <v>46140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46141</v>
      </c>
      <c r="C32" s="44">
        <f t="shared" si="2"/>
        <v>46141</v>
      </c>
      <c r="D32" s="36"/>
      <c r="E32" s="36"/>
      <c r="F32" s="36"/>
      <c r="G32" s="65" t="str">
        <f t="shared" si="3"/>
        <v/>
      </c>
    </row>
    <row r="33" spans="2:7" ht="19.5" thickBot="1" x14ac:dyDescent="0.35">
      <c r="B33" s="45">
        <f t="shared" si="1"/>
        <v>46142</v>
      </c>
      <c r="C33" s="49">
        <f t="shared" si="2"/>
        <v>46142</v>
      </c>
      <c r="D33" s="37"/>
      <c r="E33" s="37"/>
      <c r="F33" s="37"/>
      <c r="G33" s="66" t="str">
        <f t="shared" si="3"/>
        <v/>
      </c>
    </row>
    <row r="34" spans="2:7" ht="18.75" thickTop="1" thickBot="1" x14ac:dyDescent="0.35">
      <c r="B34" s="47"/>
      <c r="D34" s="39"/>
      <c r="E34" s="39"/>
      <c r="F34" s="39"/>
      <c r="G34" s="67"/>
    </row>
    <row r="35" spans="2:7" ht="24" thickBot="1" x14ac:dyDescent="0.4">
      <c r="B35" s="78" t="s">
        <v>40</v>
      </c>
      <c r="C35" s="79"/>
      <c r="D35" s="79"/>
      <c r="E35" s="79"/>
      <c r="F35" s="80"/>
      <c r="G35" s="48">
        <f>SUM(G4:G33)</f>
        <v>0</v>
      </c>
    </row>
    <row r="36" spans="2:7" ht="27" customHeight="1" x14ac:dyDescent="0.25">
      <c r="B36" s="62" t="s">
        <v>43</v>
      </c>
      <c r="C36" s="63"/>
      <c r="D36" s="63"/>
      <c r="E36" s="63"/>
      <c r="F36" s="63"/>
      <c r="G36" s="59"/>
    </row>
    <row r="37" spans="2:7" x14ac:dyDescent="0.25">
      <c r="B37" s="47"/>
    </row>
  </sheetData>
  <sheetProtection algorithmName="SHA-512" hashValue="JbDsUmTHibJIGBzMYR5i2elz7/NMdk8OkT1Sl5VpeJIgTYVuFm1gSv0atdcBiBsjB2H936mg3GHBKf3p+77gUw==" saltValue="xEde9gg3vAGJqy1kHwocmg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5:F35"/>
    <mergeCell ref="B3:C3"/>
    <mergeCell ref="B2:G2"/>
  </mergeCells>
  <conditionalFormatting sqref="B4:G33">
    <cfRule type="expression" dxfId="18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8F9CB87-ED6C-4D73-A96C-B7B4CEC1C408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46143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46143</v>
      </c>
      <c r="C4" s="42">
        <f>B4</f>
        <v>46143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46144</v>
      </c>
      <c r="C5" s="44">
        <f>B5</f>
        <v>46144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46145</v>
      </c>
      <c r="C6" s="44">
        <f t="shared" ref="C6:C34" si="2">B6</f>
        <v>46145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46146</v>
      </c>
      <c r="C7" s="44">
        <f t="shared" si="2"/>
        <v>46146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46147</v>
      </c>
      <c r="C8" s="44">
        <f t="shared" si="2"/>
        <v>46147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46148</v>
      </c>
      <c r="C9" s="44">
        <f t="shared" si="2"/>
        <v>46148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46149</v>
      </c>
      <c r="C10" s="44">
        <f t="shared" si="2"/>
        <v>46149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46150</v>
      </c>
      <c r="C11" s="44">
        <f t="shared" si="2"/>
        <v>46150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46151</v>
      </c>
      <c r="C12" s="44">
        <f t="shared" si="2"/>
        <v>46151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46152</v>
      </c>
      <c r="C13" s="44">
        <f t="shared" si="2"/>
        <v>46152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46153</v>
      </c>
      <c r="C14" s="44">
        <f t="shared" si="2"/>
        <v>46153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46154</v>
      </c>
      <c r="C15" s="44">
        <f t="shared" si="2"/>
        <v>46154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46155</v>
      </c>
      <c r="C16" s="44">
        <f t="shared" si="2"/>
        <v>46155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46156</v>
      </c>
      <c r="C17" s="44">
        <f t="shared" si="2"/>
        <v>46156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46157</v>
      </c>
      <c r="C18" s="44">
        <f t="shared" si="2"/>
        <v>46157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46158</v>
      </c>
      <c r="C19" s="44">
        <f t="shared" si="2"/>
        <v>46158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46159</v>
      </c>
      <c r="C20" s="44">
        <f t="shared" si="2"/>
        <v>46159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46160</v>
      </c>
      <c r="C21" s="44">
        <f t="shared" si="2"/>
        <v>46160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46161</v>
      </c>
      <c r="C22" s="44">
        <f t="shared" si="2"/>
        <v>46161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46162</v>
      </c>
      <c r="C23" s="44">
        <f t="shared" si="2"/>
        <v>46162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46163</v>
      </c>
      <c r="C24" s="44">
        <f t="shared" si="2"/>
        <v>46163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46164</v>
      </c>
      <c r="C25" s="44">
        <f t="shared" si="2"/>
        <v>46164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46165</v>
      </c>
      <c r="C26" s="44">
        <f t="shared" si="2"/>
        <v>46165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46166</v>
      </c>
      <c r="C27" s="44">
        <f t="shared" si="2"/>
        <v>46166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46167</v>
      </c>
      <c r="C28" s="44">
        <f t="shared" si="2"/>
        <v>46167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46168</v>
      </c>
      <c r="C29" s="44">
        <f t="shared" si="2"/>
        <v>46168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46169</v>
      </c>
      <c r="C30" s="44">
        <f t="shared" si="2"/>
        <v>46169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46170</v>
      </c>
      <c r="C31" s="44">
        <f t="shared" si="2"/>
        <v>46170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46171</v>
      </c>
      <c r="C32" s="44">
        <f t="shared" si="2"/>
        <v>46171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46172</v>
      </c>
      <c r="C33" s="44">
        <f t="shared" si="2"/>
        <v>46172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46173</v>
      </c>
      <c r="C34" s="46">
        <f t="shared" si="2"/>
        <v>46173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cMR8fSq2GDFBw+kifLat5KYtq6y/O1ABOsTAQvCxdeixw3GLYFy5sUzQZ9rGtk8HTpcy0RLV3sNOFRS4OcdWFQ==" saltValue="2D3Wim4KkC+tUCdJWlN2YA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16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C157663-F6F5-4F68-8AFC-F54AD6DF084C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7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46174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46174</v>
      </c>
      <c r="C4" s="42">
        <f>B4</f>
        <v>46174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46175</v>
      </c>
      <c r="C5" s="44">
        <f>B5</f>
        <v>46175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3" si="1">B5+1</f>
        <v>46176</v>
      </c>
      <c r="C6" s="44">
        <f t="shared" ref="C6:C33" si="2">B6</f>
        <v>46176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46177</v>
      </c>
      <c r="C7" s="44">
        <f t="shared" si="2"/>
        <v>46177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46178</v>
      </c>
      <c r="C8" s="44">
        <f t="shared" si="2"/>
        <v>46178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46179</v>
      </c>
      <c r="C9" s="44">
        <f t="shared" si="2"/>
        <v>46179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46180</v>
      </c>
      <c r="C10" s="44">
        <f t="shared" si="2"/>
        <v>46180</v>
      </c>
      <c r="D10" s="36"/>
      <c r="E10" s="36"/>
      <c r="F10" s="36"/>
      <c r="G10" s="65" t="str">
        <f t="shared" ref="G10:G33" si="3">IF(E10,IF(D10,IF(D10&gt;E10,E10+"24:00"-D10,E10-D10)-F10,""),"")</f>
        <v/>
      </c>
    </row>
    <row r="11" spans="2:9" ht="18.75" x14ac:dyDescent="0.3">
      <c r="B11" s="43">
        <f t="shared" si="1"/>
        <v>46181</v>
      </c>
      <c r="C11" s="44">
        <f t="shared" si="2"/>
        <v>46181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46182</v>
      </c>
      <c r="C12" s="44">
        <f t="shared" si="2"/>
        <v>46182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46183</v>
      </c>
      <c r="C13" s="44">
        <f t="shared" si="2"/>
        <v>46183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46184</v>
      </c>
      <c r="C14" s="44">
        <f t="shared" si="2"/>
        <v>46184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46185</v>
      </c>
      <c r="C15" s="44">
        <f t="shared" si="2"/>
        <v>46185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46186</v>
      </c>
      <c r="C16" s="44">
        <f t="shared" si="2"/>
        <v>46186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46187</v>
      </c>
      <c r="C17" s="44">
        <f t="shared" si="2"/>
        <v>46187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46188</v>
      </c>
      <c r="C18" s="44">
        <f t="shared" si="2"/>
        <v>46188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46189</v>
      </c>
      <c r="C19" s="44">
        <f t="shared" si="2"/>
        <v>46189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46190</v>
      </c>
      <c r="C20" s="44">
        <f t="shared" si="2"/>
        <v>46190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46191</v>
      </c>
      <c r="C21" s="44">
        <f t="shared" si="2"/>
        <v>46191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46192</v>
      </c>
      <c r="C22" s="44">
        <f t="shared" si="2"/>
        <v>46192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46193</v>
      </c>
      <c r="C23" s="44">
        <f t="shared" si="2"/>
        <v>46193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46194</v>
      </c>
      <c r="C24" s="44">
        <f t="shared" si="2"/>
        <v>46194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46195</v>
      </c>
      <c r="C25" s="44">
        <f t="shared" si="2"/>
        <v>46195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46196</v>
      </c>
      <c r="C26" s="44">
        <f t="shared" si="2"/>
        <v>46196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46197</v>
      </c>
      <c r="C27" s="44">
        <f t="shared" si="2"/>
        <v>46197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46198</v>
      </c>
      <c r="C28" s="44">
        <f t="shared" si="2"/>
        <v>46198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46199</v>
      </c>
      <c r="C29" s="44">
        <f t="shared" si="2"/>
        <v>46199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46200</v>
      </c>
      <c r="C30" s="44">
        <f t="shared" si="2"/>
        <v>46200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46201</v>
      </c>
      <c r="C31" s="44">
        <f t="shared" si="2"/>
        <v>46201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46202</v>
      </c>
      <c r="C32" s="44">
        <f t="shared" si="2"/>
        <v>46202</v>
      </c>
      <c r="D32" s="36"/>
      <c r="E32" s="36"/>
      <c r="F32" s="36"/>
      <c r="G32" s="65" t="str">
        <f t="shared" si="3"/>
        <v/>
      </c>
    </row>
    <row r="33" spans="2:7" ht="19.5" thickBot="1" x14ac:dyDescent="0.35">
      <c r="B33" s="45">
        <f t="shared" si="1"/>
        <v>46203</v>
      </c>
      <c r="C33" s="49">
        <f t="shared" si="2"/>
        <v>46203</v>
      </c>
      <c r="D33" s="37"/>
      <c r="E33" s="37"/>
      <c r="F33" s="37"/>
      <c r="G33" s="66" t="str">
        <f t="shared" si="3"/>
        <v/>
      </c>
    </row>
    <row r="34" spans="2:7" ht="18.75" thickTop="1" thickBot="1" x14ac:dyDescent="0.35">
      <c r="B34" s="47"/>
      <c r="D34" s="39"/>
      <c r="E34" s="39"/>
      <c r="F34" s="39"/>
      <c r="G34" s="67"/>
    </row>
    <row r="35" spans="2:7" ht="24" thickBot="1" x14ac:dyDescent="0.4">
      <c r="B35" s="78" t="s">
        <v>40</v>
      </c>
      <c r="C35" s="79"/>
      <c r="D35" s="79"/>
      <c r="E35" s="79"/>
      <c r="F35" s="80"/>
      <c r="G35" s="48">
        <f>SUM(G4:G33)</f>
        <v>0</v>
      </c>
    </row>
    <row r="36" spans="2:7" ht="27" customHeight="1" x14ac:dyDescent="0.25">
      <c r="B36" s="62" t="s">
        <v>43</v>
      </c>
      <c r="C36" s="63"/>
      <c r="D36" s="63"/>
      <c r="E36" s="63"/>
      <c r="F36" s="63"/>
      <c r="G36" s="59"/>
    </row>
    <row r="37" spans="2:7" x14ac:dyDescent="0.25">
      <c r="B37" s="47"/>
    </row>
  </sheetData>
  <sheetProtection algorithmName="SHA-512" hashValue="DhgW45v0Mlb4k+tHqrSLVu2WhyTiGQKS5Uw6vIaZAxelvnpGb2oaEyH8xd/dY+HmdArF3vKgFzyisLEfiz3RIw==" saltValue="GeCvicVv3/MZTkUnc9tE6Q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5:F35"/>
    <mergeCell ref="B3:C3"/>
    <mergeCell ref="B2:G2"/>
  </mergeCells>
  <conditionalFormatting sqref="B4:G33">
    <cfRule type="expression" dxfId="14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37BE023-C5E0-4532-ACC3-43307053204A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46204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46204</v>
      </c>
      <c r="C4" s="42">
        <f>B4</f>
        <v>46204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46205</v>
      </c>
      <c r="C5" s="44">
        <f>B5</f>
        <v>46205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46206</v>
      </c>
      <c r="C6" s="44">
        <f t="shared" ref="C6:C34" si="2">B6</f>
        <v>46206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46207</v>
      </c>
      <c r="C7" s="44">
        <f t="shared" si="2"/>
        <v>46207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46208</v>
      </c>
      <c r="C8" s="44">
        <f t="shared" si="2"/>
        <v>46208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46209</v>
      </c>
      <c r="C9" s="44">
        <f t="shared" si="2"/>
        <v>46209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46210</v>
      </c>
      <c r="C10" s="44">
        <f t="shared" si="2"/>
        <v>46210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46211</v>
      </c>
      <c r="C11" s="44">
        <f t="shared" si="2"/>
        <v>46211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46212</v>
      </c>
      <c r="C12" s="44">
        <f t="shared" si="2"/>
        <v>46212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46213</v>
      </c>
      <c r="C13" s="44">
        <f t="shared" si="2"/>
        <v>46213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46214</v>
      </c>
      <c r="C14" s="44">
        <f t="shared" si="2"/>
        <v>46214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46215</v>
      </c>
      <c r="C15" s="44">
        <f t="shared" si="2"/>
        <v>46215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46216</v>
      </c>
      <c r="C16" s="44">
        <f t="shared" si="2"/>
        <v>46216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46217</v>
      </c>
      <c r="C17" s="44">
        <f t="shared" si="2"/>
        <v>46217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46218</v>
      </c>
      <c r="C18" s="44">
        <f t="shared" si="2"/>
        <v>46218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46219</v>
      </c>
      <c r="C19" s="44">
        <f t="shared" si="2"/>
        <v>46219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46220</v>
      </c>
      <c r="C20" s="44">
        <f t="shared" si="2"/>
        <v>46220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46221</v>
      </c>
      <c r="C21" s="44">
        <f t="shared" si="2"/>
        <v>46221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46222</v>
      </c>
      <c r="C22" s="44">
        <f t="shared" si="2"/>
        <v>46222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46223</v>
      </c>
      <c r="C23" s="44">
        <f t="shared" si="2"/>
        <v>46223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46224</v>
      </c>
      <c r="C24" s="44">
        <f t="shared" si="2"/>
        <v>46224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46225</v>
      </c>
      <c r="C25" s="44">
        <f t="shared" si="2"/>
        <v>46225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46226</v>
      </c>
      <c r="C26" s="44">
        <f t="shared" si="2"/>
        <v>46226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46227</v>
      </c>
      <c r="C27" s="44">
        <f t="shared" si="2"/>
        <v>46227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46228</v>
      </c>
      <c r="C28" s="44">
        <f t="shared" si="2"/>
        <v>46228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46229</v>
      </c>
      <c r="C29" s="44">
        <f t="shared" si="2"/>
        <v>46229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46230</v>
      </c>
      <c r="C30" s="44">
        <f t="shared" si="2"/>
        <v>46230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46231</v>
      </c>
      <c r="C31" s="44">
        <f t="shared" si="2"/>
        <v>46231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46232</v>
      </c>
      <c r="C32" s="44">
        <f t="shared" si="2"/>
        <v>46232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46233</v>
      </c>
      <c r="C33" s="44">
        <f t="shared" si="2"/>
        <v>46233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46234</v>
      </c>
      <c r="C34" s="46">
        <f t="shared" si="2"/>
        <v>46234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0GGXOHq2e3Pzgj5H1X0Bnb2FFNiaOCu+9mnTs9zxCgWEENl8WHnZDx5nxIn8+Ntoy0Vxyhj4sDWmfk2Ra2vqnA==" saltValue="IjVO6iE1+atP9NXBef634g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12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9E5DF82-C381-4C43-B34E-44019048A023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8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46235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46235</v>
      </c>
      <c r="C4" s="42">
        <f>B4</f>
        <v>46235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46236</v>
      </c>
      <c r="C5" s="44">
        <f>B5</f>
        <v>46236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4" si="1">B5+1</f>
        <v>46237</v>
      </c>
      <c r="C6" s="44">
        <f t="shared" ref="C6:C34" si="2">B6</f>
        <v>46237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46238</v>
      </c>
      <c r="C7" s="44">
        <f t="shared" si="2"/>
        <v>46238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46239</v>
      </c>
      <c r="C8" s="44">
        <f t="shared" si="2"/>
        <v>46239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46240</v>
      </c>
      <c r="C9" s="44">
        <f t="shared" si="2"/>
        <v>46240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46241</v>
      </c>
      <c r="C10" s="44">
        <f t="shared" si="2"/>
        <v>46241</v>
      </c>
      <c r="D10" s="36"/>
      <c r="E10" s="36"/>
      <c r="F10" s="36"/>
      <c r="G10" s="65" t="str">
        <f t="shared" ref="G10:G34" si="3">IF(E10,IF(D10,IF(D10&gt;E10,E10+"24:00"-D10,E10-D10)-F10,""),"")</f>
        <v/>
      </c>
    </row>
    <row r="11" spans="2:9" ht="18.75" x14ac:dyDescent="0.3">
      <c r="B11" s="43">
        <f t="shared" si="1"/>
        <v>46242</v>
      </c>
      <c r="C11" s="44">
        <f t="shared" si="2"/>
        <v>46242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46243</v>
      </c>
      <c r="C12" s="44">
        <f t="shared" si="2"/>
        <v>46243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46244</v>
      </c>
      <c r="C13" s="44">
        <f t="shared" si="2"/>
        <v>46244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46245</v>
      </c>
      <c r="C14" s="44">
        <f t="shared" si="2"/>
        <v>46245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46246</v>
      </c>
      <c r="C15" s="44">
        <f t="shared" si="2"/>
        <v>46246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46247</v>
      </c>
      <c r="C16" s="44">
        <f t="shared" si="2"/>
        <v>46247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46248</v>
      </c>
      <c r="C17" s="44">
        <f t="shared" si="2"/>
        <v>46248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46249</v>
      </c>
      <c r="C18" s="44">
        <f t="shared" si="2"/>
        <v>46249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46250</v>
      </c>
      <c r="C19" s="44">
        <f t="shared" si="2"/>
        <v>46250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46251</v>
      </c>
      <c r="C20" s="44">
        <f t="shared" si="2"/>
        <v>46251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46252</v>
      </c>
      <c r="C21" s="44">
        <f t="shared" si="2"/>
        <v>46252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46253</v>
      </c>
      <c r="C22" s="44">
        <f t="shared" si="2"/>
        <v>46253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46254</v>
      </c>
      <c r="C23" s="44">
        <f t="shared" si="2"/>
        <v>46254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46255</v>
      </c>
      <c r="C24" s="44">
        <f t="shared" si="2"/>
        <v>46255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46256</v>
      </c>
      <c r="C25" s="44">
        <f t="shared" si="2"/>
        <v>46256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46257</v>
      </c>
      <c r="C26" s="44">
        <f t="shared" si="2"/>
        <v>46257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46258</v>
      </c>
      <c r="C27" s="44">
        <f t="shared" si="2"/>
        <v>46258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46259</v>
      </c>
      <c r="C28" s="44">
        <f t="shared" si="2"/>
        <v>46259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46260</v>
      </c>
      <c r="C29" s="44">
        <f t="shared" si="2"/>
        <v>46260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46261</v>
      </c>
      <c r="C30" s="44">
        <f t="shared" si="2"/>
        <v>46261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46262</v>
      </c>
      <c r="C31" s="44">
        <f t="shared" si="2"/>
        <v>46262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46263</v>
      </c>
      <c r="C32" s="44">
        <f t="shared" si="2"/>
        <v>46263</v>
      </c>
      <c r="D32" s="36"/>
      <c r="E32" s="36"/>
      <c r="F32" s="36"/>
      <c r="G32" s="65" t="str">
        <f t="shared" si="3"/>
        <v/>
      </c>
    </row>
    <row r="33" spans="2:7" ht="18.75" x14ac:dyDescent="0.3">
      <c r="B33" s="43">
        <f t="shared" si="1"/>
        <v>46264</v>
      </c>
      <c r="C33" s="44">
        <f t="shared" si="2"/>
        <v>46264</v>
      </c>
      <c r="D33" s="36"/>
      <c r="E33" s="36"/>
      <c r="F33" s="36"/>
      <c r="G33" s="65" t="str">
        <f t="shared" si="3"/>
        <v/>
      </c>
    </row>
    <row r="34" spans="2:7" ht="19.5" thickBot="1" x14ac:dyDescent="0.35">
      <c r="B34" s="45">
        <f t="shared" si="1"/>
        <v>46265</v>
      </c>
      <c r="C34" s="46">
        <f t="shared" si="2"/>
        <v>46265</v>
      </c>
      <c r="D34" s="37"/>
      <c r="E34" s="37"/>
      <c r="F34" s="37"/>
      <c r="G34" s="66" t="str">
        <f t="shared" si="3"/>
        <v/>
      </c>
    </row>
    <row r="35" spans="2:7" ht="16.5" thickTop="1" thickBot="1" x14ac:dyDescent="0.3">
      <c r="B35" s="47"/>
    </row>
    <row r="36" spans="2:7" ht="27" customHeight="1" thickBot="1" x14ac:dyDescent="0.3">
      <c r="B36" s="70" t="s">
        <v>43</v>
      </c>
      <c r="C36" s="71"/>
      <c r="D36" s="71"/>
      <c r="E36" s="71"/>
      <c r="F36" s="72"/>
      <c r="G36" s="60">
        <f>SUM(G4:G34)</f>
        <v>0</v>
      </c>
    </row>
    <row r="37" spans="2:7" x14ac:dyDescent="0.25">
      <c r="B37" s="47"/>
    </row>
    <row r="38" spans="2:7" x14ac:dyDescent="0.25">
      <c r="B38" s="47"/>
    </row>
  </sheetData>
  <sheetProtection algorithmName="SHA-512" hashValue="MNe7xY+QlpQJwvGXsIe4+YeW9KPbbZokqI6W2G82zMX+fOLyGaXy/ixLNLTDNDNiRJkRuXd6/JYT1xOyedMoQQ==" saltValue="ANPRMxdBvu7yK7oI2OhEhQ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6:F36"/>
    <mergeCell ref="B3:C3"/>
    <mergeCell ref="B2:G2"/>
  </mergeCells>
  <conditionalFormatting sqref="B4:G34">
    <cfRule type="expression" dxfId="10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A810FAAC-5A07-4555-9FAC-722487E18E40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7"/>
  <sheetViews>
    <sheetView showGridLines="0" zoomScale="90" zoomScaleNormal="90" workbookViewId="0">
      <pane xSplit="3" ySplit="3" topLeftCell="D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ColWidth="11.42578125" defaultRowHeight="15" x14ac:dyDescent="0.25"/>
  <cols>
    <col min="1" max="1" width="2.28515625" style="40" customWidth="1"/>
    <col min="2" max="3" width="7.140625" style="40" customWidth="1"/>
    <col min="4" max="7" width="17.5703125" style="40" customWidth="1"/>
    <col min="8" max="8" width="14.5703125" style="1" customWidth="1"/>
    <col min="9" max="9" width="11.42578125" style="1"/>
    <col min="10" max="16384" width="11.42578125" style="40"/>
  </cols>
  <sheetData>
    <row r="1" spans="2:9" ht="39" customHeight="1" x14ac:dyDescent="0.25">
      <c r="B1" s="69">
        <v>46266</v>
      </c>
      <c r="C1" s="69"/>
      <c r="D1" s="69"/>
      <c r="E1" s="69"/>
      <c r="F1" s="69"/>
      <c r="G1" s="69"/>
    </row>
    <row r="2" spans="2:9" ht="24" customHeight="1" x14ac:dyDescent="0.25">
      <c r="B2" s="74" t="s">
        <v>0</v>
      </c>
      <c r="C2" s="74"/>
      <c r="D2" s="74"/>
      <c r="E2" s="74"/>
      <c r="F2" s="74"/>
      <c r="G2" s="74"/>
    </row>
    <row r="3" spans="2:9" ht="24" customHeight="1" thickBot="1" x14ac:dyDescent="0.3">
      <c r="B3" s="77" t="s">
        <v>5</v>
      </c>
      <c r="C3" s="77"/>
      <c r="D3" s="30" t="s">
        <v>1</v>
      </c>
      <c r="E3" s="31" t="s">
        <v>2</v>
      </c>
      <c r="F3" s="31" t="s">
        <v>3</v>
      </c>
      <c r="G3" s="30" t="s">
        <v>4</v>
      </c>
    </row>
    <row r="4" spans="2:9" ht="19.5" thickTop="1" x14ac:dyDescent="0.3">
      <c r="B4" s="41">
        <f>B1</f>
        <v>46266</v>
      </c>
      <c r="C4" s="42">
        <f>B4</f>
        <v>46266</v>
      </c>
      <c r="D4" s="34"/>
      <c r="E4" s="38"/>
      <c r="F4" s="38"/>
      <c r="G4" s="65" t="str">
        <f t="shared" ref="G4:G8" si="0">IF(E4,IF(D4,IF(D4&gt;E4,E4+"24:00"-D4,E4-D4)-F4,""),"")</f>
        <v/>
      </c>
    </row>
    <row r="5" spans="2:9" ht="18.75" x14ac:dyDescent="0.3">
      <c r="B5" s="43">
        <f>B4+1</f>
        <v>46267</v>
      </c>
      <c r="C5" s="44">
        <f>B5</f>
        <v>46267</v>
      </c>
      <c r="D5" s="36"/>
      <c r="E5" s="36"/>
      <c r="F5" s="36"/>
      <c r="G5" s="65" t="str">
        <f t="shared" si="0"/>
        <v/>
      </c>
    </row>
    <row r="6" spans="2:9" ht="18.75" x14ac:dyDescent="0.3">
      <c r="B6" s="43">
        <f t="shared" ref="B6:B33" si="1">B5+1</f>
        <v>46268</v>
      </c>
      <c r="C6" s="44">
        <f t="shared" ref="C6:C33" si="2">B6</f>
        <v>46268</v>
      </c>
      <c r="D6" s="36"/>
      <c r="E6" s="36"/>
      <c r="F6" s="36"/>
      <c r="G6" s="65" t="str">
        <f t="shared" si="0"/>
        <v/>
      </c>
    </row>
    <row r="7" spans="2:9" ht="18.75" x14ac:dyDescent="0.3">
      <c r="B7" s="43">
        <f t="shared" si="1"/>
        <v>46269</v>
      </c>
      <c r="C7" s="44">
        <f t="shared" si="2"/>
        <v>46269</v>
      </c>
      <c r="D7" s="36"/>
      <c r="E7" s="36"/>
      <c r="F7" s="36"/>
      <c r="G7" s="65" t="str">
        <f t="shared" si="0"/>
        <v/>
      </c>
    </row>
    <row r="8" spans="2:9" ht="18.75" x14ac:dyDescent="0.3">
      <c r="B8" s="43">
        <f t="shared" si="1"/>
        <v>46270</v>
      </c>
      <c r="C8" s="44">
        <f t="shared" si="2"/>
        <v>46270</v>
      </c>
      <c r="D8" s="36"/>
      <c r="E8" s="36"/>
      <c r="F8" s="36"/>
      <c r="G8" s="65" t="str">
        <f t="shared" si="0"/>
        <v/>
      </c>
      <c r="I8" s="4"/>
    </row>
    <row r="9" spans="2:9" ht="18.75" x14ac:dyDescent="0.3">
      <c r="B9" s="43">
        <f t="shared" si="1"/>
        <v>46271</v>
      </c>
      <c r="C9" s="44">
        <f t="shared" si="2"/>
        <v>46271</v>
      </c>
      <c r="D9" s="36"/>
      <c r="E9" s="36"/>
      <c r="F9" s="36"/>
      <c r="G9" s="65" t="str">
        <f>IF(E9,IF(D9,IF(D9&gt;E9,E9+"24:00"-D9,E9-D9)-F9,""),"")</f>
        <v/>
      </c>
    </row>
    <row r="10" spans="2:9" ht="18.75" x14ac:dyDescent="0.3">
      <c r="B10" s="43">
        <f t="shared" si="1"/>
        <v>46272</v>
      </c>
      <c r="C10" s="44">
        <f t="shared" si="2"/>
        <v>46272</v>
      </c>
      <c r="D10" s="36"/>
      <c r="E10" s="36"/>
      <c r="F10" s="36"/>
      <c r="G10" s="65" t="str">
        <f t="shared" ref="G10:G33" si="3">IF(E10,IF(D10,IF(D10&gt;E10,E10+"24:00"-D10,E10-D10)-F10,""),"")</f>
        <v/>
      </c>
    </row>
    <row r="11" spans="2:9" ht="18.75" x14ac:dyDescent="0.3">
      <c r="B11" s="43">
        <f t="shared" si="1"/>
        <v>46273</v>
      </c>
      <c r="C11" s="44">
        <f t="shared" si="2"/>
        <v>46273</v>
      </c>
      <c r="D11" s="36"/>
      <c r="E11" s="36"/>
      <c r="F11" s="36"/>
      <c r="G11" s="65" t="str">
        <f t="shared" si="3"/>
        <v/>
      </c>
    </row>
    <row r="12" spans="2:9" ht="18.75" x14ac:dyDescent="0.3">
      <c r="B12" s="43">
        <f t="shared" si="1"/>
        <v>46274</v>
      </c>
      <c r="C12" s="44">
        <f t="shared" si="2"/>
        <v>46274</v>
      </c>
      <c r="D12" s="36"/>
      <c r="E12" s="36"/>
      <c r="F12" s="36"/>
      <c r="G12" s="65" t="str">
        <f t="shared" si="3"/>
        <v/>
      </c>
    </row>
    <row r="13" spans="2:9" ht="18.75" x14ac:dyDescent="0.3">
      <c r="B13" s="43">
        <f t="shared" si="1"/>
        <v>46275</v>
      </c>
      <c r="C13" s="44">
        <f t="shared" si="2"/>
        <v>46275</v>
      </c>
      <c r="D13" s="36"/>
      <c r="E13" s="36"/>
      <c r="F13" s="36"/>
      <c r="G13" s="65" t="str">
        <f t="shared" si="3"/>
        <v/>
      </c>
    </row>
    <row r="14" spans="2:9" ht="18.75" x14ac:dyDescent="0.3">
      <c r="B14" s="43">
        <f t="shared" si="1"/>
        <v>46276</v>
      </c>
      <c r="C14" s="44">
        <f t="shared" si="2"/>
        <v>46276</v>
      </c>
      <c r="D14" s="36"/>
      <c r="E14" s="36"/>
      <c r="F14" s="36"/>
      <c r="G14" s="65" t="str">
        <f t="shared" si="3"/>
        <v/>
      </c>
    </row>
    <row r="15" spans="2:9" ht="18.75" x14ac:dyDescent="0.3">
      <c r="B15" s="43">
        <f t="shared" si="1"/>
        <v>46277</v>
      </c>
      <c r="C15" s="44">
        <f t="shared" si="2"/>
        <v>46277</v>
      </c>
      <c r="D15" s="36"/>
      <c r="E15" s="36"/>
      <c r="F15" s="36"/>
      <c r="G15" s="65" t="str">
        <f t="shared" si="3"/>
        <v/>
      </c>
    </row>
    <row r="16" spans="2:9" ht="18.75" x14ac:dyDescent="0.3">
      <c r="B16" s="43">
        <f t="shared" si="1"/>
        <v>46278</v>
      </c>
      <c r="C16" s="44">
        <f t="shared" si="2"/>
        <v>46278</v>
      </c>
      <c r="D16" s="36"/>
      <c r="E16" s="36"/>
      <c r="F16" s="36"/>
      <c r="G16" s="65" t="str">
        <f t="shared" si="3"/>
        <v/>
      </c>
    </row>
    <row r="17" spans="2:7" ht="18.75" x14ac:dyDescent="0.3">
      <c r="B17" s="43">
        <f t="shared" si="1"/>
        <v>46279</v>
      </c>
      <c r="C17" s="44">
        <f t="shared" si="2"/>
        <v>46279</v>
      </c>
      <c r="D17" s="36"/>
      <c r="E17" s="36"/>
      <c r="F17" s="36"/>
      <c r="G17" s="65" t="str">
        <f t="shared" si="3"/>
        <v/>
      </c>
    </row>
    <row r="18" spans="2:7" ht="18.75" x14ac:dyDescent="0.3">
      <c r="B18" s="43">
        <f t="shared" si="1"/>
        <v>46280</v>
      </c>
      <c r="C18" s="44">
        <f t="shared" si="2"/>
        <v>46280</v>
      </c>
      <c r="D18" s="36"/>
      <c r="E18" s="36"/>
      <c r="F18" s="36"/>
      <c r="G18" s="65" t="str">
        <f t="shared" si="3"/>
        <v/>
      </c>
    </row>
    <row r="19" spans="2:7" ht="18.75" x14ac:dyDescent="0.3">
      <c r="B19" s="43">
        <f t="shared" si="1"/>
        <v>46281</v>
      </c>
      <c r="C19" s="44">
        <f t="shared" si="2"/>
        <v>46281</v>
      </c>
      <c r="D19" s="36"/>
      <c r="E19" s="36"/>
      <c r="F19" s="36"/>
      <c r="G19" s="65" t="str">
        <f t="shared" si="3"/>
        <v/>
      </c>
    </row>
    <row r="20" spans="2:7" ht="18.75" x14ac:dyDescent="0.3">
      <c r="B20" s="43">
        <f t="shared" si="1"/>
        <v>46282</v>
      </c>
      <c r="C20" s="44">
        <f t="shared" si="2"/>
        <v>46282</v>
      </c>
      <c r="D20" s="36"/>
      <c r="E20" s="36"/>
      <c r="F20" s="36"/>
      <c r="G20" s="65" t="str">
        <f t="shared" si="3"/>
        <v/>
      </c>
    </row>
    <row r="21" spans="2:7" ht="18.75" x14ac:dyDescent="0.3">
      <c r="B21" s="43">
        <f t="shared" si="1"/>
        <v>46283</v>
      </c>
      <c r="C21" s="44">
        <f t="shared" si="2"/>
        <v>46283</v>
      </c>
      <c r="D21" s="36"/>
      <c r="E21" s="36"/>
      <c r="F21" s="36"/>
      <c r="G21" s="65" t="str">
        <f t="shared" si="3"/>
        <v/>
      </c>
    </row>
    <row r="22" spans="2:7" ht="18.75" x14ac:dyDescent="0.3">
      <c r="B22" s="43">
        <f t="shared" si="1"/>
        <v>46284</v>
      </c>
      <c r="C22" s="44">
        <f t="shared" si="2"/>
        <v>46284</v>
      </c>
      <c r="D22" s="36"/>
      <c r="E22" s="36"/>
      <c r="F22" s="36"/>
      <c r="G22" s="65" t="str">
        <f t="shared" si="3"/>
        <v/>
      </c>
    </row>
    <row r="23" spans="2:7" ht="18.75" x14ac:dyDescent="0.3">
      <c r="B23" s="43">
        <f t="shared" si="1"/>
        <v>46285</v>
      </c>
      <c r="C23" s="44">
        <f t="shared" si="2"/>
        <v>46285</v>
      </c>
      <c r="D23" s="36"/>
      <c r="E23" s="36"/>
      <c r="F23" s="36"/>
      <c r="G23" s="65" t="str">
        <f t="shared" si="3"/>
        <v/>
      </c>
    </row>
    <row r="24" spans="2:7" ht="18.75" x14ac:dyDescent="0.3">
      <c r="B24" s="43">
        <f t="shared" si="1"/>
        <v>46286</v>
      </c>
      <c r="C24" s="44">
        <f t="shared" si="2"/>
        <v>46286</v>
      </c>
      <c r="D24" s="36"/>
      <c r="E24" s="36"/>
      <c r="F24" s="36"/>
      <c r="G24" s="65" t="str">
        <f t="shared" si="3"/>
        <v/>
      </c>
    </row>
    <row r="25" spans="2:7" ht="18.75" x14ac:dyDescent="0.3">
      <c r="B25" s="43">
        <f t="shared" si="1"/>
        <v>46287</v>
      </c>
      <c r="C25" s="44">
        <f t="shared" si="2"/>
        <v>46287</v>
      </c>
      <c r="D25" s="36"/>
      <c r="E25" s="36"/>
      <c r="F25" s="36"/>
      <c r="G25" s="65" t="str">
        <f t="shared" si="3"/>
        <v/>
      </c>
    </row>
    <row r="26" spans="2:7" ht="18.75" x14ac:dyDescent="0.3">
      <c r="B26" s="43">
        <f t="shared" si="1"/>
        <v>46288</v>
      </c>
      <c r="C26" s="44">
        <f t="shared" si="2"/>
        <v>46288</v>
      </c>
      <c r="D26" s="36"/>
      <c r="E26" s="36"/>
      <c r="F26" s="36"/>
      <c r="G26" s="65" t="str">
        <f t="shared" si="3"/>
        <v/>
      </c>
    </row>
    <row r="27" spans="2:7" ht="18.75" x14ac:dyDescent="0.3">
      <c r="B27" s="43">
        <f t="shared" si="1"/>
        <v>46289</v>
      </c>
      <c r="C27" s="44">
        <f t="shared" si="2"/>
        <v>46289</v>
      </c>
      <c r="D27" s="36"/>
      <c r="E27" s="36"/>
      <c r="F27" s="36"/>
      <c r="G27" s="65" t="str">
        <f t="shared" si="3"/>
        <v/>
      </c>
    </row>
    <row r="28" spans="2:7" ht="18.75" x14ac:dyDescent="0.3">
      <c r="B28" s="43">
        <f t="shared" si="1"/>
        <v>46290</v>
      </c>
      <c r="C28" s="44">
        <f t="shared" si="2"/>
        <v>46290</v>
      </c>
      <c r="D28" s="36"/>
      <c r="E28" s="36"/>
      <c r="F28" s="36"/>
      <c r="G28" s="65" t="str">
        <f t="shared" si="3"/>
        <v/>
      </c>
    </row>
    <row r="29" spans="2:7" ht="18.75" x14ac:dyDescent="0.3">
      <c r="B29" s="43">
        <f t="shared" si="1"/>
        <v>46291</v>
      </c>
      <c r="C29" s="44">
        <f t="shared" si="2"/>
        <v>46291</v>
      </c>
      <c r="D29" s="36"/>
      <c r="E29" s="36"/>
      <c r="F29" s="36"/>
      <c r="G29" s="65" t="str">
        <f t="shared" si="3"/>
        <v/>
      </c>
    </row>
    <row r="30" spans="2:7" ht="18.75" x14ac:dyDescent="0.3">
      <c r="B30" s="43">
        <f t="shared" si="1"/>
        <v>46292</v>
      </c>
      <c r="C30" s="44">
        <f t="shared" si="2"/>
        <v>46292</v>
      </c>
      <c r="D30" s="36"/>
      <c r="E30" s="36"/>
      <c r="F30" s="36"/>
      <c r="G30" s="65" t="str">
        <f t="shared" si="3"/>
        <v/>
      </c>
    </row>
    <row r="31" spans="2:7" ht="18.75" x14ac:dyDescent="0.3">
      <c r="B31" s="43">
        <f t="shared" si="1"/>
        <v>46293</v>
      </c>
      <c r="C31" s="44">
        <f t="shared" si="2"/>
        <v>46293</v>
      </c>
      <c r="D31" s="36"/>
      <c r="E31" s="36"/>
      <c r="F31" s="36"/>
      <c r="G31" s="65" t="str">
        <f t="shared" si="3"/>
        <v/>
      </c>
    </row>
    <row r="32" spans="2:7" ht="18.75" x14ac:dyDescent="0.3">
      <c r="B32" s="43">
        <f t="shared" si="1"/>
        <v>46294</v>
      </c>
      <c r="C32" s="44">
        <f t="shared" si="2"/>
        <v>46294</v>
      </c>
      <c r="D32" s="36"/>
      <c r="E32" s="36"/>
      <c r="F32" s="36"/>
      <c r="G32" s="65" t="str">
        <f t="shared" si="3"/>
        <v/>
      </c>
    </row>
    <row r="33" spans="2:7" ht="19.5" thickBot="1" x14ac:dyDescent="0.35">
      <c r="B33" s="45">
        <f t="shared" si="1"/>
        <v>46295</v>
      </c>
      <c r="C33" s="49">
        <f t="shared" si="2"/>
        <v>46295</v>
      </c>
      <c r="D33" s="37"/>
      <c r="E33" s="37"/>
      <c r="F33" s="37"/>
      <c r="G33" s="66" t="str">
        <f t="shared" si="3"/>
        <v/>
      </c>
    </row>
    <row r="34" spans="2:7" ht="18.75" thickTop="1" thickBot="1" x14ac:dyDescent="0.35">
      <c r="B34" s="47"/>
      <c r="D34" s="39"/>
      <c r="E34" s="39"/>
      <c r="F34" s="39"/>
      <c r="G34" s="67"/>
    </row>
    <row r="35" spans="2:7" ht="24" thickBot="1" x14ac:dyDescent="0.4">
      <c r="B35" s="78" t="s">
        <v>40</v>
      </c>
      <c r="C35" s="79"/>
      <c r="D35" s="79"/>
      <c r="E35" s="79"/>
      <c r="F35" s="80"/>
      <c r="G35" s="48">
        <f>SUM(G4:G33)</f>
        <v>0</v>
      </c>
    </row>
    <row r="36" spans="2:7" ht="27" customHeight="1" x14ac:dyDescent="0.25">
      <c r="B36" s="62" t="s">
        <v>43</v>
      </c>
      <c r="C36" s="63"/>
      <c r="D36" s="63"/>
      <c r="E36" s="63"/>
      <c r="F36" s="63"/>
      <c r="G36" s="59"/>
    </row>
    <row r="37" spans="2:7" x14ac:dyDescent="0.25">
      <c r="B37" s="47"/>
    </row>
  </sheetData>
  <sheetProtection algorithmName="SHA-512" hashValue="PugpxM2jeB3BExS0XzU9h3cbsVQqn4+hgZCSYB+z4nz9kz3IuPUCISwxPjlC0WSs7Dwh40OdJ1SgYXx4sKGQLA==" saltValue="cMJwtgZt7UFzoELKW5bkSg==" spinCount="100000" sheet="1" objects="1" scenarios="1" formatCells="0" formatColumns="0" formatRows="0"/>
  <customSheetViews>
    <customSheetView guid="{4652D98A-10A8-4A41-BE02-6BC110D8BB01}" showGridLines="0">
      <pane xSplit="4" ySplit="4" topLeftCell="E14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4">
    <mergeCell ref="B1:G1"/>
    <mergeCell ref="B35:F35"/>
    <mergeCell ref="B3:C3"/>
    <mergeCell ref="B2:G2"/>
  </mergeCells>
  <conditionalFormatting sqref="B4:G33">
    <cfRule type="expression" dxfId="8" priority="2" stopIfTrue="1">
      <formula>WEEKDAY($B4,2)&gt;5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1A4760E-D9C5-4C4E-9274-BE8834F6ACA3}">
            <xm:f>MATCH($B4,Feiertage!$B$2:$B$49,0)&gt;0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B4:G33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Feiertage</vt:lpstr>
      <vt:lpstr>Jahresübersicht</vt:lpstr>
      <vt:lpstr>Januar!Druckbereich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Sejla Memic;Office-Lernen.com</dc:creator>
  <cp:lastModifiedBy>Almer Memic</cp:lastModifiedBy>
  <cp:lastPrinted>2021-12-03T22:13:26Z</cp:lastPrinted>
  <dcterms:created xsi:type="dcterms:W3CDTF">2017-09-20T18:53:26Z</dcterms:created>
  <dcterms:modified xsi:type="dcterms:W3CDTF">2025-11-12T08:38:06Z</dcterms:modified>
</cp:coreProperties>
</file>