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opbox\Condivisi\OFFICE-LERNEN\Stundenzettel\Kostenlos\"/>
    </mc:Choice>
  </mc:AlternateContent>
  <xr:revisionPtr revIDLastSave="0" documentId="8_{F3066A85-4BB7-4B7A-9229-C1BCE4FE6D9E}" xr6:coauthVersionLast="47" xr6:coauthVersionMax="47" xr10:uidLastSave="{00000000-0000-0000-0000-000000000000}"/>
  <workbookProtection workbookAlgorithmName="SHA-512" workbookHashValue="I3Y68EVNWPVaWT9it8sreCDxMaRZcip/R3KYjgKBICKCUnjYxB6bce1vPd3xPHypeLJIvEYUHsArsAOAmDD2eA==" workbookSaltValue="cWW3k6VpeN9wjTS0oocErw==" workbookSpinCount="100000" lockStructure="1"/>
  <bookViews>
    <workbookView xWindow="780" yWindow="780" windowWidth="21600" windowHeight="11295" tabRatio="648" xr2:uid="{00000000-000D-0000-FFFF-FFFF00000000}"/>
  </bookViews>
  <sheets>
    <sheet name="Januar" sheetId="1" r:id="rId1"/>
    <sheet name="Februar" sheetId="3" r:id="rId2"/>
    <sheet name="März" sheetId="4" r:id="rId3"/>
    <sheet name="April" sheetId="5" r:id="rId4"/>
    <sheet name="Mai" sheetId="6" r:id="rId5"/>
    <sheet name="Juni" sheetId="7" r:id="rId6"/>
    <sheet name="Juli" sheetId="8" r:id="rId7"/>
    <sheet name="August" sheetId="9" r:id="rId8"/>
    <sheet name="September" sheetId="10" r:id="rId9"/>
    <sheet name="Oktober" sheetId="11" r:id="rId10"/>
    <sheet name="November" sheetId="12" r:id="rId11"/>
    <sheet name="Dezember" sheetId="13" r:id="rId12"/>
    <sheet name="Feiertage" sheetId="2" r:id="rId13"/>
    <sheet name="Jahresübersicht" sheetId="14" r:id="rId14"/>
  </sheets>
  <definedNames>
    <definedName name="_xlnm.Print_Area" localSheetId="0">Januar!$A$1:$G$38</definedName>
  </definedNames>
  <calcPr calcId="191029"/>
  <customWorkbookViews>
    <customWorkbookView name="test" guid="{4652D98A-10A8-4A41-BE02-6BC110D8BB01}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3" l="1"/>
  <c r="G4" i="3" l="1"/>
  <c r="G4" i="4"/>
  <c r="G4" i="5"/>
  <c r="G4" i="6"/>
  <c r="G4" i="7"/>
  <c r="G4" i="8"/>
  <c r="G4" i="9"/>
  <c r="G4" i="10"/>
  <c r="G4" i="11"/>
  <c r="G4" i="12"/>
  <c r="G4" i="13"/>
  <c r="G4" i="1"/>
  <c r="G31" i="3" l="1"/>
  <c r="A2" i="14" l="1"/>
  <c r="A3" i="14" s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B1" i="2" l="1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B4" i="13"/>
  <c r="C4" i="13" s="1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B4" i="12"/>
  <c r="C4" i="12" s="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B4" i="11"/>
  <c r="C4" i="11" s="1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B4" i="10"/>
  <c r="C4" i="10" s="1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B4" i="9"/>
  <c r="B5" i="9" s="1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B4" i="8"/>
  <c r="C4" i="8" s="1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B4" i="7"/>
  <c r="C4" i="7" s="1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B4" i="6"/>
  <c r="C4" i="6" s="1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B4" i="5"/>
  <c r="C4" i="5" s="1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B4" i="4"/>
  <c r="C4" i="4" s="1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B4" i="3"/>
  <c r="C4" i="3" s="1"/>
  <c r="B5" i="11" l="1"/>
  <c r="C5" i="11" s="1"/>
  <c r="G36" i="6"/>
  <c r="B6" i="14" s="1"/>
  <c r="G36" i="9"/>
  <c r="B9" i="14" s="1"/>
  <c r="G36" i="13"/>
  <c r="B13" i="14" s="1"/>
  <c r="G36" i="3"/>
  <c r="B3" i="14" s="1"/>
  <c r="G36" i="4"/>
  <c r="B4" i="14" s="1"/>
  <c r="B5" i="3"/>
  <c r="C5" i="3" s="1"/>
  <c r="B5" i="4"/>
  <c r="C5" i="4" s="1"/>
  <c r="B5" i="7"/>
  <c r="C5" i="7" s="1"/>
  <c r="B5" i="10"/>
  <c r="C5" i="10" s="1"/>
  <c r="B5" i="13"/>
  <c r="C5" i="13" s="1"/>
  <c r="G36" i="8"/>
  <c r="B8" i="14" s="1"/>
  <c r="G36" i="11"/>
  <c r="B11" i="14" s="1"/>
  <c r="G35" i="12"/>
  <c r="B12" i="14" s="1"/>
  <c r="B5" i="12"/>
  <c r="C5" i="12" s="1"/>
  <c r="G35" i="10"/>
  <c r="B10" i="14" s="1"/>
  <c r="G35" i="7"/>
  <c r="B7" i="14" s="1"/>
  <c r="G35" i="5"/>
  <c r="B5" i="14" s="1"/>
  <c r="B6" i="11"/>
  <c r="B7" i="11" s="1"/>
  <c r="B8" i="11" s="1"/>
  <c r="C5" i="9"/>
  <c r="B6" i="9"/>
  <c r="C4" i="9"/>
  <c r="B5" i="8"/>
  <c r="B5" i="6"/>
  <c r="B5" i="5"/>
  <c r="G5" i="1"/>
  <c r="G6" i="1"/>
  <c r="G7" i="1"/>
  <c r="G8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9" i="1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0" i="2"/>
  <c r="B29" i="2"/>
  <c r="B28" i="2"/>
  <c r="B27" i="2"/>
  <c r="B26" i="2"/>
  <c r="B25" i="2"/>
  <c r="B24" i="2"/>
  <c r="B23" i="2"/>
  <c r="B22" i="2"/>
  <c r="B21" i="2"/>
  <c r="B20" i="2"/>
  <c r="B19" i="2"/>
  <c r="B17" i="2"/>
  <c r="B16" i="2"/>
  <c r="B13" i="2"/>
  <c r="B12" i="2"/>
  <c r="B7" i="2"/>
  <c r="B5" i="2"/>
  <c r="B3" i="2"/>
  <c r="A19" i="2"/>
  <c r="B6" i="4" l="1"/>
  <c r="B7" i="4" s="1"/>
  <c r="C7" i="4" s="1"/>
  <c r="C6" i="11"/>
  <c r="C7" i="11"/>
  <c r="B6" i="7"/>
  <c r="B7" i="7" s="1"/>
  <c r="B8" i="7" s="1"/>
  <c r="B6" i="13"/>
  <c r="B7" i="13" s="1"/>
  <c r="B8" i="13" s="1"/>
  <c r="B9" i="13" s="1"/>
  <c r="B6" i="12"/>
  <c r="B7" i="12" s="1"/>
  <c r="B6" i="10"/>
  <c r="B7" i="10" s="1"/>
  <c r="B8" i="10" s="1"/>
  <c r="C8" i="10" s="1"/>
  <c r="C6" i="7"/>
  <c r="B8" i="4"/>
  <c r="C8" i="4" s="1"/>
  <c r="C6" i="4"/>
  <c r="B6" i="3"/>
  <c r="B7" i="3" s="1"/>
  <c r="C7" i="3" s="1"/>
  <c r="C6" i="13"/>
  <c r="C7" i="13"/>
  <c r="G36" i="1"/>
  <c r="B2" i="14" s="1"/>
  <c r="C7" i="7"/>
  <c r="C8" i="13"/>
  <c r="C8" i="11"/>
  <c r="B9" i="11"/>
  <c r="C6" i="9"/>
  <c r="B7" i="9"/>
  <c r="C5" i="8"/>
  <c r="B6" i="8"/>
  <c r="C8" i="7"/>
  <c r="B9" i="7"/>
  <c r="B6" i="6"/>
  <c r="C5" i="6"/>
  <c r="C5" i="5"/>
  <c r="B6" i="5"/>
  <c r="A26" i="2"/>
  <c r="A32" i="2"/>
  <c r="B32" i="2" s="1"/>
  <c r="A12" i="2"/>
  <c r="A22" i="2"/>
  <c r="A24" i="2"/>
  <c r="A28" i="2"/>
  <c r="A30" i="2"/>
  <c r="A2" i="2"/>
  <c r="B2" i="2" s="1"/>
  <c r="A4" i="2"/>
  <c r="B4" i="2" s="1"/>
  <c r="A8" i="2"/>
  <c r="A14" i="2" s="1"/>
  <c r="A10" i="2"/>
  <c r="B10" i="2" s="1"/>
  <c r="A18" i="2"/>
  <c r="B18" i="2" s="1"/>
  <c r="A21" i="2"/>
  <c r="A23" i="2"/>
  <c r="A25" i="2"/>
  <c r="A27" i="2"/>
  <c r="A29" i="2"/>
  <c r="A31" i="2"/>
  <c r="B31" i="2" s="1"/>
  <c r="A33" i="2"/>
  <c r="A3" i="2"/>
  <c r="A17" i="2"/>
  <c r="C6" i="3" l="1"/>
  <c r="B8" i="3"/>
  <c r="B9" i="3" s="1"/>
  <c r="C6" i="12"/>
  <c r="B9" i="10"/>
  <c r="C8" i="3"/>
  <c r="B9" i="4"/>
  <c r="C7" i="10"/>
  <c r="C6" i="10"/>
  <c r="C7" i="12"/>
  <c r="B8" i="12"/>
  <c r="C9" i="13"/>
  <c r="B10" i="13"/>
  <c r="B10" i="11"/>
  <c r="C9" i="11"/>
  <c r="C9" i="10"/>
  <c r="B10" i="10"/>
  <c r="B8" i="9"/>
  <c r="C7" i="9"/>
  <c r="B7" i="8"/>
  <c r="C6" i="8"/>
  <c r="C9" i="7"/>
  <c r="B10" i="7"/>
  <c r="B7" i="6"/>
  <c r="C6" i="6"/>
  <c r="B7" i="5"/>
  <c r="C6" i="5"/>
  <c r="C9" i="4"/>
  <c r="B10" i="4"/>
  <c r="B10" i="3"/>
  <c r="C9" i="3"/>
  <c r="A15" i="2"/>
  <c r="B15" i="2" s="1"/>
  <c r="A13" i="2"/>
  <c r="A11" i="2"/>
  <c r="B11" i="2" s="1"/>
  <c r="A9" i="2"/>
  <c r="B9" i="2" s="1"/>
  <c r="A7" i="2"/>
  <c r="A5" i="2"/>
  <c r="B8" i="2"/>
  <c r="B14" i="2"/>
  <c r="A16" i="2"/>
  <c r="A6" i="2"/>
  <c r="B6" i="2" s="1"/>
  <c r="B9" i="12" l="1"/>
  <c r="C8" i="12"/>
  <c r="B11" i="13"/>
  <c r="C10" i="13"/>
  <c r="B11" i="11"/>
  <c r="C10" i="11"/>
  <c r="B11" i="10"/>
  <c r="C10" i="10"/>
  <c r="C8" i="9"/>
  <c r="B9" i="9"/>
  <c r="B8" i="8"/>
  <c r="C7" i="8"/>
  <c r="B11" i="7"/>
  <c r="C10" i="7"/>
  <c r="B8" i="6"/>
  <c r="C7" i="6"/>
  <c r="B8" i="5"/>
  <c r="C7" i="5"/>
  <c r="B11" i="4"/>
  <c r="C10" i="4"/>
  <c r="B11" i="3"/>
  <c r="C10" i="3"/>
  <c r="C9" i="12" l="1"/>
  <c r="B10" i="12"/>
  <c r="C11" i="13"/>
  <c r="B12" i="13"/>
  <c r="C11" i="11"/>
  <c r="B12" i="11"/>
  <c r="C11" i="10"/>
  <c r="B12" i="10"/>
  <c r="C9" i="9"/>
  <c r="B10" i="9"/>
  <c r="C8" i="8"/>
  <c r="B9" i="8"/>
  <c r="C11" i="7"/>
  <c r="B12" i="7"/>
  <c r="C8" i="6"/>
  <c r="B9" i="6"/>
  <c r="C8" i="5"/>
  <c r="B9" i="5"/>
  <c r="C11" i="4"/>
  <c r="B12" i="4"/>
  <c r="B12" i="3"/>
  <c r="C11" i="3"/>
  <c r="B11" i="12" l="1"/>
  <c r="C10" i="12"/>
  <c r="C12" i="13"/>
  <c r="B13" i="13"/>
  <c r="C12" i="11"/>
  <c r="B13" i="11"/>
  <c r="C12" i="10"/>
  <c r="B13" i="10"/>
  <c r="B11" i="9"/>
  <c r="C10" i="9"/>
  <c r="C9" i="8"/>
  <c r="B10" i="8"/>
  <c r="C12" i="7"/>
  <c r="B13" i="7"/>
  <c r="B10" i="6"/>
  <c r="C9" i="6"/>
  <c r="C9" i="5"/>
  <c r="B10" i="5"/>
  <c r="C12" i="4"/>
  <c r="B13" i="4"/>
  <c r="C12" i="3"/>
  <c r="B13" i="3"/>
  <c r="C11" i="12" l="1"/>
  <c r="B12" i="12"/>
  <c r="B14" i="13"/>
  <c r="C13" i="13"/>
  <c r="B14" i="11"/>
  <c r="C13" i="11"/>
  <c r="C13" i="10"/>
  <c r="B14" i="10"/>
  <c r="B12" i="9"/>
  <c r="C11" i="9"/>
  <c r="B11" i="8"/>
  <c r="C10" i="8"/>
  <c r="C13" i="7"/>
  <c r="B14" i="7"/>
  <c r="B11" i="6"/>
  <c r="C10" i="6"/>
  <c r="B11" i="5"/>
  <c r="C10" i="5"/>
  <c r="B14" i="4"/>
  <c r="C13" i="4"/>
  <c r="B14" i="3"/>
  <c r="C13" i="3"/>
  <c r="C12" i="12" l="1"/>
  <c r="B13" i="12"/>
  <c r="B15" i="13"/>
  <c r="C14" i="13"/>
  <c r="B15" i="11"/>
  <c r="C14" i="11"/>
  <c r="B15" i="10"/>
  <c r="C14" i="10"/>
  <c r="C12" i="9"/>
  <c r="B13" i="9"/>
  <c r="B12" i="8"/>
  <c r="C11" i="8"/>
  <c r="B15" i="7"/>
  <c r="C14" i="7"/>
  <c r="B12" i="6"/>
  <c r="C11" i="6"/>
  <c r="B12" i="5"/>
  <c r="C11" i="5"/>
  <c r="B15" i="4"/>
  <c r="C14" i="4"/>
  <c r="B15" i="3"/>
  <c r="C14" i="3"/>
  <c r="C13" i="12" l="1"/>
  <c r="B14" i="12"/>
  <c r="B16" i="13"/>
  <c r="C15" i="13"/>
  <c r="B16" i="11"/>
  <c r="C15" i="11"/>
  <c r="B16" i="10"/>
  <c r="C15" i="10"/>
  <c r="C13" i="9"/>
  <c r="B14" i="9"/>
  <c r="C12" i="8"/>
  <c r="B13" i="8"/>
  <c r="B16" i="7"/>
  <c r="C15" i="7"/>
  <c r="C12" i="6"/>
  <c r="B13" i="6"/>
  <c r="C12" i="5"/>
  <c r="B13" i="5"/>
  <c r="B16" i="4"/>
  <c r="C15" i="4"/>
  <c r="B16" i="3"/>
  <c r="C15" i="3"/>
  <c r="B15" i="12" l="1"/>
  <c r="C14" i="12"/>
  <c r="C16" i="13"/>
  <c r="B17" i="13"/>
  <c r="C16" i="11"/>
  <c r="B17" i="11"/>
  <c r="C16" i="10"/>
  <c r="B17" i="10"/>
  <c r="B15" i="9"/>
  <c r="C14" i="9"/>
  <c r="C13" i="8"/>
  <c r="B14" i="8"/>
  <c r="C16" i="7"/>
  <c r="B17" i="7"/>
  <c r="B14" i="6"/>
  <c r="C13" i="6"/>
  <c r="C13" i="5"/>
  <c r="B14" i="5"/>
  <c r="C16" i="4"/>
  <c r="B17" i="4"/>
  <c r="C16" i="3"/>
  <c r="B17" i="3"/>
  <c r="B16" i="12" l="1"/>
  <c r="C15" i="12"/>
  <c r="B18" i="13"/>
  <c r="C17" i="13"/>
  <c r="B18" i="11"/>
  <c r="C17" i="11"/>
  <c r="C17" i="10"/>
  <c r="B18" i="10"/>
  <c r="B16" i="9"/>
  <c r="C15" i="9"/>
  <c r="B15" i="8"/>
  <c r="C14" i="8"/>
  <c r="B18" i="7"/>
  <c r="C17" i="7"/>
  <c r="B15" i="6"/>
  <c r="C14" i="6"/>
  <c r="B15" i="5"/>
  <c r="C14" i="5"/>
  <c r="C17" i="4"/>
  <c r="B18" i="4"/>
  <c r="B18" i="3"/>
  <c r="C17" i="3"/>
  <c r="C16" i="12" l="1"/>
  <c r="B17" i="12"/>
  <c r="B19" i="13"/>
  <c r="C18" i="13"/>
  <c r="B19" i="11"/>
  <c r="C18" i="11"/>
  <c r="B19" i="10"/>
  <c r="C18" i="10"/>
  <c r="B17" i="9"/>
  <c r="C16" i="9"/>
  <c r="B16" i="8"/>
  <c r="C15" i="8"/>
  <c r="B19" i="7"/>
  <c r="C18" i="7"/>
  <c r="B16" i="6"/>
  <c r="C15" i="6"/>
  <c r="B16" i="5"/>
  <c r="C15" i="5"/>
  <c r="B19" i="4"/>
  <c r="C18" i="4"/>
  <c r="B19" i="3"/>
  <c r="C18" i="3"/>
  <c r="C17" i="12" l="1"/>
  <c r="B18" i="12"/>
  <c r="C19" i="13"/>
  <c r="B20" i="13"/>
  <c r="C19" i="11"/>
  <c r="B20" i="11"/>
  <c r="B20" i="10"/>
  <c r="C19" i="10"/>
  <c r="C17" i="9"/>
  <c r="B18" i="9"/>
  <c r="C16" i="8"/>
  <c r="B17" i="8"/>
  <c r="B20" i="7"/>
  <c r="C19" i="7"/>
  <c r="C16" i="6"/>
  <c r="B17" i="6"/>
  <c r="C16" i="5"/>
  <c r="B17" i="5"/>
  <c r="C19" i="4"/>
  <c r="B20" i="4"/>
  <c r="B20" i="3"/>
  <c r="C19" i="3"/>
  <c r="B19" i="12" l="1"/>
  <c r="C18" i="12"/>
  <c r="C20" i="13"/>
  <c r="B21" i="13"/>
  <c r="C20" i="11"/>
  <c r="B21" i="11"/>
  <c r="C20" i="10"/>
  <c r="B21" i="10"/>
  <c r="C18" i="9"/>
  <c r="B19" i="9"/>
  <c r="C17" i="8"/>
  <c r="B18" i="8"/>
  <c r="C20" i="7"/>
  <c r="B21" i="7"/>
  <c r="C17" i="6"/>
  <c r="B18" i="6"/>
  <c r="C17" i="5"/>
  <c r="B18" i="5"/>
  <c r="C20" i="4"/>
  <c r="B21" i="4"/>
  <c r="C20" i="3"/>
  <c r="B21" i="3"/>
  <c r="B20" i="12" l="1"/>
  <c r="C19" i="12"/>
  <c r="B22" i="13"/>
  <c r="C21" i="13"/>
  <c r="B22" i="11"/>
  <c r="C21" i="11"/>
  <c r="B22" i="10"/>
  <c r="C21" i="10"/>
  <c r="B20" i="9"/>
  <c r="C19" i="9"/>
  <c r="B19" i="8"/>
  <c r="C18" i="8"/>
  <c r="B22" i="7"/>
  <c r="C21" i="7"/>
  <c r="B19" i="6"/>
  <c r="C18" i="6"/>
  <c r="B19" i="5"/>
  <c r="C18" i="5"/>
  <c r="C21" i="4"/>
  <c r="B22" i="4"/>
  <c r="C21" i="3"/>
  <c r="B22" i="3"/>
  <c r="C20" i="12" l="1"/>
  <c r="B21" i="12"/>
  <c r="B23" i="13"/>
  <c r="C22" i="13"/>
  <c r="B23" i="11"/>
  <c r="C22" i="11"/>
  <c r="B23" i="10"/>
  <c r="C22" i="10"/>
  <c r="C20" i="9"/>
  <c r="B21" i="9"/>
  <c r="B20" i="8"/>
  <c r="C19" i="8"/>
  <c r="B23" i="7"/>
  <c r="C22" i="7"/>
  <c r="C19" i="6"/>
  <c r="B20" i="6"/>
  <c r="B20" i="5"/>
  <c r="C19" i="5"/>
  <c r="B23" i="4"/>
  <c r="C22" i="4"/>
  <c r="B23" i="3"/>
  <c r="C22" i="3"/>
  <c r="C21" i="12" l="1"/>
  <c r="B22" i="12"/>
  <c r="C23" i="13"/>
  <c r="B24" i="13"/>
  <c r="C23" i="11"/>
  <c r="B24" i="11"/>
  <c r="C23" i="10"/>
  <c r="B24" i="10"/>
  <c r="C21" i="9"/>
  <c r="B22" i="9"/>
  <c r="C20" i="8"/>
  <c r="B21" i="8"/>
  <c r="C23" i="7"/>
  <c r="B24" i="7"/>
  <c r="C20" i="6"/>
  <c r="B21" i="6"/>
  <c r="C20" i="5"/>
  <c r="B21" i="5"/>
  <c r="B24" i="4"/>
  <c r="C23" i="4"/>
  <c r="B24" i="3"/>
  <c r="C23" i="3"/>
  <c r="B23" i="12" l="1"/>
  <c r="C22" i="12"/>
  <c r="C24" i="13"/>
  <c r="B25" i="13"/>
  <c r="C24" i="11"/>
  <c r="B25" i="11"/>
  <c r="C24" i="10"/>
  <c r="B25" i="10"/>
  <c r="B23" i="9"/>
  <c r="C22" i="9"/>
  <c r="C21" i="8"/>
  <c r="B22" i="8"/>
  <c r="C24" i="7"/>
  <c r="B25" i="7"/>
  <c r="C21" i="6"/>
  <c r="B22" i="6"/>
  <c r="C21" i="5"/>
  <c r="B22" i="5"/>
  <c r="C24" i="4"/>
  <c r="B25" i="4"/>
  <c r="C24" i="3"/>
  <c r="B25" i="3"/>
  <c r="C23" i="12" l="1"/>
  <c r="B24" i="12"/>
  <c r="C25" i="13"/>
  <c r="B26" i="13"/>
  <c r="C25" i="11"/>
  <c r="B26" i="11"/>
  <c r="B26" i="10"/>
  <c r="C25" i="10"/>
  <c r="B24" i="9"/>
  <c r="C23" i="9"/>
  <c r="B23" i="8"/>
  <c r="C22" i="8"/>
  <c r="B26" i="7"/>
  <c r="C25" i="7"/>
  <c r="B23" i="6"/>
  <c r="C22" i="6"/>
  <c r="B23" i="5"/>
  <c r="C22" i="5"/>
  <c r="C25" i="4"/>
  <c r="B26" i="4"/>
  <c r="C25" i="3"/>
  <c r="B26" i="3"/>
  <c r="C24" i="12" l="1"/>
  <c r="B25" i="12"/>
  <c r="B27" i="13"/>
  <c r="C26" i="13"/>
  <c r="B27" i="11"/>
  <c r="C26" i="11"/>
  <c r="B27" i="10"/>
  <c r="C26" i="10"/>
  <c r="C24" i="9"/>
  <c r="B25" i="9"/>
  <c r="B24" i="8"/>
  <c r="C23" i="8"/>
  <c r="B27" i="7"/>
  <c r="C26" i="7"/>
  <c r="B24" i="6"/>
  <c r="C23" i="6"/>
  <c r="B24" i="5"/>
  <c r="C23" i="5"/>
  <c r="B27" i="4"/>
  <c r="C26" i="4"/>
  <c r="B27" i="3"/>
  <c r="C26" i="3"/>
  <c r="C25" i="12" l="1"/>
  <c r="B26" i="12"/>
  <c r="C27" i="13"/>
  <c r="B28" i="13"/>
  <c r="B28" i="11"/>
  <c r="C27" i="11"/>
  <c r="C27" i="10"/>
  <c r="B28" i="10"/>
  <c r="C25" i="9"/>
  <c r="B26" i="9"/>
  <c r="C24" i="8"/>
  <c r="B25" i="8"/>
  <c r="C27" i="7"/>
  <c r="B28" i="7"/>
  <c r="C24" i="6"/>
  <c r="B25" i="6"/>
  <c r="C24" i="5"/>
  <c r="B25" i="5"/>
  <c r="B28" i="4"/>
  <c r="C27" i="4"/>
  <c r="C27" i="3"/>
  <c r="B28" i="3"/>
  <c r="B27" i="12" l="1"/>
  <c r="C26" i="12"/>
  <c r="C28" i="13"/>
  <c r="B29" i="13"/>
  <c r="C28" i="11"/>
  <c r="B29" i="11"/>
  <c r="C28" i="10"/>
  <c r="B29" i="10"/>
  <c r="B27" i="9"/>
  <c r="C26" i="9"/>
  <c r="C25" i="8"/>
  <c r="B26" i="8"/>
  <c r="C28" i="7"/>
  <c r="B29" i="7"/>
  <c r="C25" i="6"/>
  <c r="B26" i="6"/>
  <c r="C25" i="5"/>
  <c r="B26" i="5"/>
  <c r="C28" i="4"/>
  <c r="B29" i="4"/>
  <c r="C28" i="3"/>
  <c r="B29" i="3"/>
  <c r="B28" i="12" l="1"/>
  <c r="C27" i="12"/>
  <c r="B30" i="13"/>
  <c r="C29" i="13"/>
  <c r="C29" i="11"/>
  <c r="B30" i="11"/>
  <c r="B30" i="10"/>
  <c r="C29" i="10"/>
  <c r="B28" i="9"/>
  <c r="C27" i="9"/>
  <c r="B27" i="8"/>
  <c r="C26" i="8"/>
  <c r="B30" i="7"/>
  <c r="C29" i="7"/>
  <c r="B27" i="6"/>
  <c r="C26" i="6"/>
  <c r="B27" i="5"/>
  <c r="C26" i="5"/>
  <c r="C29" i="4"/>
  <c r="B30" i="4"/>
  <c r="C29" i="3"/>
  <c r="B30" i="3"/>
  <c r="B31" i="3" s="1"/>
  <c r="C31" i="3" l="1"/>
  <c r="C28" i="12"/>
  <c r="B29" i="12"/>
  <c r="B31" i="13"/>
  <c r="C30" i="13"/>
  <c r="B31" i="11"/>
  <c r="C30" i="11"/>
  <c r="B31" i="10"/>
  <c r="C30" i="10"/>
  <c r="C28" i="9"/>
  <c r="B29" i="9"/>
  <c r="B28" i="8"/>
  <c r="C27" i="8"/>
  <c r="B31" i="7"/>
  <c r="C30" i="7"/>
  <c r="B28" i="6"/>
  <c r="C27" i="6"/>
  <c r="B28" i="5"/>
  <c r="C27" i="5"/>
  <c r="B31" i="4"/>
  <c r="C30" i="4"/>
  <c r="C30" i="3"/>
  <c r="C29" i="12" l="1"/>
  <c r="B30" i="12"/>
  <c r="C31" i="13"/>
  <c r="B32" i="13"/>
  <c r="C31" i="11"/>
  <c r="B32" i="11"/>
  <c r="B32" i="10"/>
  <c r="C31" i="10"/>
  <c r="C29" i="9"/>
  <c r="B30" i="9"/>
  <c r="C28" i="8"/>
  <c r="B29" i="8"/>
  <c r="B32" i="7"/>
  <c r="C31" i="7"/>
  <c r="C28" i="6"/>
  <c r="B29" i="6"/>
  <c r="C28" i="5"/>
  <c r="B29" i="5"/>
  <c r="B32" i="4"/>
  <c r="C31" i="4"/>
  <c r="B31" i="12" l="1"/>
  <c r="C30" i="12"/>
  <c r="C32" i="13"/>
  <c r="B33" i="13"/>
  <c r="C32" i="11"/>
  <c r="B33" i="11"/>
  <c r="C32" i="10"/>
  <c r="B33" i="10"/>
  <c r="B31" i="9"/>
  <c r="C30" i="9"/>
  <c r="C29" i="8"/>
  <c r="B30" i="8"/>
  <c r="C32" i="7"/>
  <c r="B33" i="7"/>
  <c r="C29" i="6"/>
  <c r="B30" i="6"/>
  <c r="C29" i="5"/>
  <c r="B30" i="5"/>
  <c r="C32" i="4"/>
  <c r="B33" i="4"/>
  <c r="B32" i="12" l="1"/>
  <c r="C31" i="12"/>
  <c r="B34" i="13"/>
  <c r="C34" i="13" s="1"/>
  <c r="C33" i="13"/>
  <c r="C33" i="11"/>
  <c r="B34" i="11"/>
  <c r="C34" i="11" s="1"/>
  <c r="C33" i="10"/>
  <c r="B32" i="9"/>
  <c r="C31" i="9"/>
  <c r="B31" i="8"/>
  <c r="C30" i="8"/>
  <c r="C33" i="7"/>
  <c r="B31" i="6"/>
  <c r="C30" i="6"/>
  <c r="B31" i="5"/>
  <c r="C30" i="5"/>
  <c r="C33" i="4"/>
  <c r="B34" i="4"/>
  <c r="C34" i="4" s="1"/>
  <c r="C32" i="12" l="1"/>
  <c r="B33" i="12"/>
  <c r="C33" i="12" s="1"/>
  <c r="C32" i="9"/>
  <c r="B33" i="9"/>
  <c r="B32" i="8"/>
  <c r="C31" i="8"/>
  <c r="B32" i="6"/>
  <c r="C31" i="6"/>
  <c r="B32" i="5"/>
  <c r="C31" i="5"/>
  <c r="C33" i="9" l="1"/>
  <c r="B34" i="9"/>
  <c r="C34" i="9" s="1"/>
  <c r="C32" i="8"/>
  <c r="B33" i="8"/>
  <c r="C32" i="6"/>
  <c r="B33" i="6"/>
  <c r="C32" i="5"/>
  <c r="B33" i="5"/>
  <c r="C33" i="8" l="1"/>
  <c r="B34" i="8"/>
  <c r="C34" i="8" s="1"/>
  <c r="C33" i="6"/>
  <c r="B34" i="6"/>
  <c r="C34" i="6" s="1"/>
  <c r="C33" i="5"/>
  <c r="B4" i="1" l="1"/>
  <c r="C4" i="1" s="1"/>
  <c r="B5" i="1" l="1"/>
  <c r="C5" i="1" s="1"/>
  <c r="B6" i="1" l="1"/>
  <c r="C6" i="1" s="1"/>
  <c r="B7" i="1" l="1"/>
  <c r="B8" i="1" s="1"/>
  <c r="C8" i="1" s="1"/>
  <c r="B9" i="1" l="1"/>
  <c r="C7" i="1"/>
  <c r="B10" i="1"/>
  <c r="C9" i="1"/>
  <c r="B11" i="1" l="1"/>
  <c r="C10" i="1"/>
  <c r="B12" i="1" l="1"/>
  <c r="C11" i="1"/>
  <c r="B13" i="1" l="1"/>
  <c r="C12" i="1"/>
  <c r="B14" i="1" l="1"/>
  <c r="C13" i="1"/>
  <c r="B15" i="1" l="1"/>
  <c r="C14" i="1"/>
  <c r="B16" i="1" l="1"/>
  <c r="C15" i="1"/>
  <c r="B17" i="1" l="1"/>
  <c r="C16" i="1"/>
  <c r="B18" i="1" l="1"/>
  <c r="C17" i="1"/>
  <c r="B19" i="1" l="1"/>
  <c r="C18" i="1"/>
  <c r="B20" i="1" l="1"/>
  <c r="C19" i="1"/>
  <c r="B21" i="1" l="1"/>
  <c r="C20" i="1"/>
  <c r="B22" i="1" l="1"/>
  <c r="C21" i="1"/>
  <c r="B23" i="1" l="1"/>
  <c r="C22" i="1"/>
  <c r="B24" i="1" l="1"/>
  <c r="C23" i="1"/>
  <c r="B25" i="1" l="1"/>
  <c r="C24" i="1"/>
  <c r="B26" i="1" l="1"/>
  <c r="C25" i="1"/>
  <c r="B27" i="1" l="1"/>
  <c r="C26" i="1"/>
  <c r="B28" i="1" l="1"/>
  <c r="C27" i="1"/>
  <c r="B29" i="1" l="1"/>
  <c r="C28" i="1"/>
  <c r="B30" i="1" l="1"/>
  <c r="C29" i="1"/>
  <c r="B31" i="1" l="1"/>
  <c r="C30" i="1"/>
  <c r="B32" i="1" l="1"/>
  <c r="C31" i="1"/>
  <c r="B33" i="1" l="1"/>
  <c r="C32" i="1"/>
  <c r="B34" i="1" l="1"/>
  <c r="C34" i="1" s="1"/>
  <c r="C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Ramel</author>
  </authors>
  <commentList>
    <comment ref="C1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Ein 'x' eingeben, um Feiertage zu markieren.
Ab Zeile A34 bis A49 haben Sie die Möglichkeit weitere Feiertage einzugeben.</t>
        </r>
      </text>
    </comment>
  </commentList>
</comments>
</file>

<file path=xl/sharedStrings.xml><?xml version="1.0" encoding="utf-8"?>
<sst xmlns="http://schemas.openxmlformats.org/spreadsheetml/2006/main" count="137" uniqueCount="44">
  <si>
    <t>Arbeitszeit</t>
  </si>
  <si>
    <t>von</t>
  </si>
  <si>
    <t>bis</t>
  </si>
  <si>
    <t>Pause</t>
  </si>
  <si>
    <t>Stunden</t>
  </si>
  <si>
    <t>Datum</t>
  </si>
  <si>
    <t>Feiertag?</t>
  </si>
  <si>
    <t>x</t>
  </si>
  <si>
    <t>Neujahr</t>
  </si>
  <si>
    <t>Berchtoldstag</t>
  </si>
  <si>
    <t>3 Könige</t>
  </si>
  <si>
    <t>Rosenmontag</t>
  </si>
  <si>
    <t>Karfreitag</t>
  </si>
  <si>
    <t>Ostersamstag</t>
  </si>
  <si>
    <t>Ostersonntag</t>
  </si>
  <si>
    <t>Ostermontag</t>
  </si>
  <si>
    <t>1. Mai</t>
  </si>
  <si>
    <t>Christi Himmelfahrt</t>
  </si>
  <si>
    <t>Muttertag</t>
  </si>
  <si>
    <t>Pfingstsamstag</t>
  </si>
  <si>
    <t>Pfingstsonntag</t>
  </si>
  <si>
    <t>Pfingstmontag</t>
  </si>
  <si>
    <t>Fronleichnam</t>
  </si>
  <si>
    <t>Nationalfeiertag (CH)</t>
  </si>
  <si>
    <t>Tag der deutschen Einheit (D)</t>
  </si>
  <si>
    <t>Erntedankfest</t>
  </si>
  <si>
    <t>Nationalfeiertag (AT)</t>
  </si>
  <si>
    <t>Reformationstag</t>
  </si>
  <si>
    <t>Allerheiligen</t>
  </si>
  <si>
    <t>Volkstrauertag</t>
  </si>
  <si>
    <t>Buss- und Bettag</t>
  </si>
  <si>
    <t>Totensonntag/Ewigkeitssontag</t>
  </si>
  <si>
    <t>1. Advent</t>
  </si>
  <si>
    <t>2. Advent</t>
  </si>
  <si>
    <t>3. Advent</t>
  </si>
  <si>
    <t>4. Advent</t>
  </si>
  <si>
    <t>Heilig Abend</t>
  </si>
  <si>
    <t>1. Weihnachtstag</t>
  </si>
  <si>
    <t>2. Weihnachtstag</t>
  </si>
  <si>
    <t>Silvester</t>
  </si>
  <si>
    <t>Stunden Gesamt</t>
  </si>
  <si>
    <t>Monat</t>
  </si>
  <si>
    <t>Feiertag</t>
  </si>
  <si>
    <t>Stunden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</si>
</sst>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m\ yyyy"/>
    <numFmt numFmtId="165" formatCode="d"/>
    <numFmt numFmtId="166" formatCode="ddd/"/>
    <numFmt numFmtId="167" formatCode="dd/mm/yyyy;;"/>
    <numFmt numFmtId="168" formatCode="hh:mm;@"/>
    <numFmt numFmtId="169" formatCode="[hh]:mm"/>
    <numFmt numFmtId="170" formatCode="mmmm"/>
  </numFmts>
  <fonts count="1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sz val="13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Protection="1">
      <protection locked="0"/>
    </xf>
    <xf numFmtId="170" fontId="0" fillId="0" borderId="0" xfId="0" applyNumberFormat="1"/>
    <xf numFmtId="0" fontId="7" fillId="0" borderId="0" xfId="0" applyFont="1" applyAlignment="1">
      <alignment horizontal="center"/>
    </xf>
    <xf numFmtId="165" fontId="0" fillId="0" borderId="0" xfId="0" applyNumberFormat="1" applyProtection="1">
      <protection locked="0"/>
    </xf>
    <xf numFmtId="0" fontId="6" fillId="0" borderId="0" xfId="0" applyFont="1" applyAlignment="1">
      <alignment vertical="center"/>
    </xf>
    <xf numFmtId="167" fontId="9" fillId="4" borderId="1" xfId="0" applyNumberFormat="1" applyFont="1" applyFill="1" applyBorder="1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>
      <alignment vertical="center"/>
    </xf>
    <xf numFmtId="14" fontId="9" fillId="0" borderId="1" xfId="0" quotePrefix="1" applyNumberFormat="1" applyFont="1" applyBorder="1" applyAlignment="1" applyProtection="1">
      <alignment horizontal="center" vertical="center"/>
      <protection hidden="1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170" fontId="5" fillId="2" borderId="23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69" fontId="11" fillId="0" borderId="24" xfId="0" applyNumberFormat="1" applyFont="1" applyBorder="1"/>
    <xf numFmtId="169" fontId="11" fillId="5" borderId="24" xfId="0" applyNumberFormat="1" applyFont="1" applyFill="1" applyBorder="1"/>
    <xf numFmtId="169" fontId="11" fillId="5" borderId="25" xfId="0" applyNumberFormat="1" applyFont="1" applyFill="1" applyBorder="1"/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 applyProtection="1">
      <alignment horizontal="center" vertical="center"/>
      <protection locked="0"/>
    </xf>
    <xf numFmtId="168" fontId="13" fillId="0" borderId="12" xfId="0" applyNumberFormat="1" applyFont="1" applyBorder="1" applyProtection="1">
      <protection locked="0"/>
    </xf>
    <xf numFmtId="168" fontId="13" fillId="0" borderId="26" xfId="0" applyNumberFormat="1" applyFont="1" applyBorder="1" applyProtection="1">
      <protection locked="0"/>
    </xf>
    <xf numFmtId="168" fontId="13" fillId="0" borderId="5" xfId="0" applyNumberFormat="1" applyFont="1" applyBorder="1" applyProtection="1">
      <protection locked="0"/>
    </xf>
    <xf numFmtId="168" fontId="13" fillId="0" borderId="27" xfId="0" applyNumberFormat="1" applyFont="1" applyBorder="1" applyProtection="1">
      <protection locked="0"/>
    </xf>
    <xf numFmtId="168" fontId="13" fillId="0" borderId="4" xfId="0" applyNumberFormat="1" applyFont="1" applyBorder="1" applyProtection="1">
      <protection locked="0"/>
    </xf>
    <xf numFmtId="168" fontId="13" fillId="0" borderId="9" xfId="0" applyNumberFormat="1" applyFont="1" applyBorder="1" applyProtection="1">
      <protection locked="0"/>
    </xf>
    <xf numFmtId="168" fontId="13" fillId="0" borderId="6" xfId="0" applyNumberFormat="1" applyFont="1" applyBorder="1" applyProtection="1">
      <protection locked="0"/>
    </xf>
    <xf numFmtId="0" fontId="13" fillId="0" borderId="0" xfId="0" applyFont="1" applyProtection="1">
      <protection locked="0"/>
    </xf>
    <xf numFmtId="0" fontId="0" fillId="0" borderId="0" xfId="0" applyProtection="1">
      <protection hidden="1"/>
    </xf>
    <xf numFmtId="165" fontId="1" fillId="0" borderId="16" xfId="0" applyNumberFormat="1" applyFont="1" applyBorder="1" applyProtection="1">
      <protection hidden="1"/>
    </xf>
    <xf numFmtId="166" fontId="1" fillId="0" borderId="17" xfId="0" applyNumberFormat="1" applyFont="1" applyBorder="1" applyProtection="1">
      <protection hidden="1"/>
    </xf>
    <xf numFmtId="168" fontId="13" fillId="0" borderId="27" xfId="0" applyNumberFormat="1" applyFont="1" applyBorder="1" applyProtection="1">
      <protection hidden="1"/>
    </xf>
    <xf numFmtId="165" fontId="1" fillId="0" borderId="7" xfId="0" applyNumberFormat="1" applyFont="1" applyBorder="1" applyProtection="1">
      <protection hidden="1"/>
    </xf>
    <xf numFmtId="166" fontId="1" fillId="0" borderId="8" xfId="0" applyNumberFormat="1" applyFont="1" applyBorder="1" applyProtection="1">
      <protection hidden="1"/>
    </xf>
    <xf numFmtId="168" fontId="13" fillId="0" borderId="10" xfId="0" applyNumberFormat="1" applyFont="1" applyBorder="1" applyProtection="1">
      <protection hidden="1"/>
    </xf>
    <xf numFmtId="165" fontId="1" fillId="0" borderId="14" xfId="0" applyNumberFormat="1" applyFont="1" applyBorder="1" applyProtection="1">
      <protection hidden="1"/>
    </xf>
    <xf numFmtId="166" fontId="1" fillId="0" borderId="15" xfId="0" applyNumberFormat="1" applyFont="1" applyBorder="1" applyProtection="1">
      <protection hidden="1"/>
    </xf>
    <xf numFmtId="168" fontId="13" fillId="0" borderId="9" xfId="0" applyNumberFormat="1" applyFont="1" applyBorder="1" applyProtection="1">
      <protection hidden="1"/>
    </xf>
    <xf numFmtId="14" fontId="0" fillId="0" borderId="0" xfId="0" applyNumberFormat="1" applyProtection="1">
      <protection hidden="1"/>
    </xf>
    <xf numFmtId="169" fontId="5" fillId="2" borderId="18" xfId="0" applyNumberFormat="1" applyFont="1" applyFill="1" applyBorder="1" applyAlignment="1" applyProtection="1">
      <alignment horizontal="center"/>
      <protection hidden="1"/>
    </xf>
    <xf numFmtId="166" fontId="1" fillId="0" borderId="22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169" fontId="0" fillId="0" borderId="0" xfId="0" applyNumberFormat="1" applyProtection="1">
      <protection hidden="1"/>
    </xf>
    <xf numFmtId="0" fontId="6" fillId="0" borderId="0" xfId="0" applyFont="1" applyProtection="1">
      <protection hidden="1"/>
    </xf>
    <xf numFmtId="14" fontId="0" fillId="0" borderId="28" xfId="0" applyNumberFormat="1" applyBorder="1" applyProtection="1">
      <protection hidden="1"/>
    </xf>
    <xf numFmtId="0" fontId="0" fillId="0" borderId="28" xfId="0" applyBorder="1" applyProtection="1">
      <protection hidden="1"/>
    </xf>
    <xf numFmtId="0" fontId="13" fillId="0" borderId="28" xfId="0" applyFont="1" applyBorder="1" applyProtection="1">
      <protection hidden="1"/>
    </xf>
    <xf numFmtId="0" fontId="0" fillId="0" borderId="29" xfId="0" applyBorder="1" applyProtection="1">
      <protection hidden="1"/>
    </xf>
    <xf numFmtId="0" fontId="13" fillId="0" borderId="29" xfId="0" applyFont="1" applyBorder="1" applyProtection="1">
      <protection hidden="1"/>
    </xf>
    <xf numFmtId="14" fontId="0" fillId="0" borderId="29" xfId="0" applyNumberFormat="1" applyBorder="1" applyProtection="1">
      <protection hidden="1"/>
    </xf>
    <xf numFmtId="169" fontId="8" fillId="2" borderId="18" xfId="0" applyNumberFormat="1" applyFont="1" applyFill="1" applyBorder="1" applyAlignment="1" applyProtection="1">
      <alignment horizontal="center" vertical="center"/>
      <protection hidden="1"/>
    </xf>
    <xf numFmtId="169" fontId="15" fillId="0" borderId="0" xfId="0" applyNumberFormat="1" applyFont="1" applyAlignment="1" applyProtection="1">
      <alignment vertical="center"/>
      <protection hidden="1"/>
    </xf>
    <xf numFmtId="169" fontId="15" fillId="2" borderId="18" xfId="0" applyNumberFormat="1" applyFont="1" applyFill="1" applyBorder="1" applyAlignment="1" applyProtection="1">
      <alignment horizontal="center" vertical="center"/>
      <protection hidden="1"/>
    </xf>
    <xf numFmtId="0" fontId="13" fillId="0" borderId="29" xfId="0" applyFont="1" applyBorder="1" applyProtection="1">
      <protection locked="0"/>
    </xf>
    <xf numFmtId="14" fontId="14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vertical="center"/>
      <protection hidden="1"/>
    </xf>
    <xf numFmtId="170" fontId="11" fillId="0" borderId="24" xfId="0" applyNumberFormat="1" applyFont="1" applyBorder="1" applyAlignment="1">
      <alignment horizontal="right" indent="1"/>
    </xf>
    <xf numFmtId="170" fontId="11" fillId="5" borderId="24" xfId="0" applyNumberFormat="1" applyFont="1" applyFill="1" applyBorder="1" applyAlignment="1">
      <alignment horizontal="right" indent="1"/>
    </xf>
    <xf numFmtId="170" fontId="11" fillId="5" borderId="25" xfId="0" applyNumberFormat="1" applyFont="1" applyFill="1" applyBorder="1" applyAlignment="1">
      <alignment horizontal="right" indent="1"/>
    </xf>
    <xf numFmtId="0" fontId="10" fillId="3" borderId="1" xfId="0" applyFont="1" applyFill="1" applyBorder="1" applyAlignment="1">
      <alignment horizontal="left" vertical="center" indent="1"/>
    </xf>
    <xf numFmtId="49" fontId="9" fillId="0" borderId="1" xfId="0" applyNumberFormat="1" applyFont="1" applyBorder="1" applyAlignment="1" applyProtection="1">
      <alignment horizontal="left" vertical="center" indent="1"/>
      <protection locked="0"/>
    </xf>
    <xf numFmtId="49" fontId="9" fillId="0" borderId="0" xfId="0" applyNumberFormat="1" applyFont="1" applyAlignment="1" applyProtection="1">
      <alignment horizontal="left" vertical="center" indent="1"/>
      <protection locked="0"/>
    </xf>
    <xf numFmtId="49" fontId="9" fillId="0" borderId="12" xfId="0" applyNumberFormat="1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  <xf numFmtId="0" fontId="0" fillId="0" borderId="0" xfId="0" applyAlignment="1">
      <alignment horizontal="left" vertical="center" indent="1"/>
    </xf>
    <xf numFmtId="164" fontId="2" fillId="0" borderId="0" xfId="0" applyNumberFormat="1" applyFont="1" applyAlignment="1" applyProtection="1">
      <alignment horizontal="center" vertical="center"/>
      <protection hidden="1"/>
    </xf>
    <xf numFmtId="14" fontId="15" fillId="2" borderId="19" xfId="0" applyNumberFormat="1" applyFont="1" applyFill="1" applyBorder="1" applyAlignment="1" applyProtection="1">
      <alignment horizontal="center" vertical="center"/>
      <protection locked="0"/>
    </xf>
    <xf numFmtId="14" fontId="15" fillId="2" borderId="20" xfId="0" applyNumberFormat="1" applyFont="1" applyFill="1" applyBorder="1" applyAlignment="1" applyProtection="1">
      <alignment horizontal="center" vertical="center"/>
      <protection locked="0"/>
    </xf>
    <xf numFmtId="14" fontId="15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4" fontId="16" fillId="2" borderId="20" xfId="0" applyNumberFormat="1" applyFont="1" applyFill="1" applyBorder="1" applyAlignment="1" applyProtection="1">
      <alignment horizontal="center" vertical="center"/>
      <protection locked="0"/>
    </xf>
    <xf numFmtId="14" fontId="16" fillId="2" borderId="21" xfId="0" applyNumberFormat="1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 vertical="center"/>
      <protection locked="0"/>
    </xf>
    <xf numFmtId="14" fontId="5" fillId="2" borderId="19" xfId="0" applyNumberFormat="1" applyFont="1" applyFill="1" applyBorder="1" applyAlignment="1" applyProtection="1">
      <alignment horizontal="center"/>
      <protection hidden="1"/>
    </xf>
    <xf numFmtId="14" fontId="5" fillId="2" borderId="20" xfId="0" applyNumberFormat="1" applyFont="1" applyFill="1" applyBorder="1" applyAlignment="1" applyProtection="1">
      <alignment horizontal="center"/>
      <protection hidden="1"/>
    </xf>
    <xf numFmtId="14" fontId="5" fillId="2" borderId="21" xfId="0" applyNumberFormat="1" applyFont="1" applyFill="1" applyBorder="1" applyAlignment="1" applyProtection="1">
      <alignment horizontal="center"/>
      <protection hidden="1"/>
    </xf>
    <xf numFmtId="14" fontId="8" fillId="2" borderId="19" xfId="0" applyNumberFormat="1" applyFont="1" applyFill="1" applyBorder="1" applyAlignment="1" applyProtection="1">
      <alignment horizontal="center" vertical="center"/>
      <protection locked="0"/>
    </xf>
    <xf numFmtId="14" fontId="8" fillId="2" borderId="20" xfId="0" applyNumberFormat="1" applyFont="1" applyFill="1" applyBorder="1" applyAlignment="1" applyProtection="1">
      <alignment horizontal="center" vertical="center"/>
      <protection locked="0"/>
    </xf>
    <xf numFmtId="14" fontId="8" fillId="2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26"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office-lerne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36</xdr:row>
      <xdr:rowOff>105097</xdr:rowOff>
    </xdr:from>
    <xdr:to>
      <xdr:col>6</xdr:col>
      <xdr:colOff>930275</xdr:colOff>
      <xdr:row>37</xdr:row>
      <xdr:rowOff>180974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BC290-F8C8-4D29-8B5A-CACCEEC1B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36</xdr:row>
      <xdr:rowOff>105097</xdr:rowOff>
    </xdr:from>
    <xdr:to>
      <xdr:col>6</xdr:col>
      <xdr:colOff>930275</xdr:colOff>
      <xdr:row>37</xdr:row>
      <xdr:rowOff>180974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1D2B71-ADF9-4DA5-B664-25AF96F1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35</xdr:row>
      <xdr:rowOff>105097</xdr:rowOff>
    </xdr:from>
    <xdr:to>
      <xdr:col>6</xdr:col>
      <xdr:colOff>930275</xdr:colOff>
      <xdr:row>36</xdr:row>
      <xdr:rowOff>32807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AD8BFA-1AE6-4F50-ABBE-321CAD521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36</xdr:row>
      <xdr:rowOff>105097</xdr:rowOff>
    </xdr:from>
    <xdr:to>
      <xdr:col>6</xdr:col>
      <xdr:colOff>930275</xdr:colOff>
      <xdr:row>37</xdr:row>
      <xdr:rowOff>180974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0C4A6-742B-401A-80DA-A396732C0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36</xdr:row>
      <xdr:rowOff>105097</xdr:rowOff>
    </xdr:from>
    <xdr:to>
      <xdr:col>6</xdr:col>
      <xdr:colOff>930275</xdr:colOff>
      <xdr:row>37</xdr:row>
      <xdr:rowOff>171449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D07D9-B1F7-4B9C-AC81-41ED79072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36</xdr:row>
      <xdr:rowOff>105097</xdr:rowOff>
    </xdr:from>
    <xdr:to>
      <xdr:col>6</xdr:col>
      <xdr:colOff>930275</xdr:colOff>
      <xdr:row>37</xdr:row>
      <xdr:rowOff>180974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9249A-11E1-4C7C-B31A-5B65479AF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36</xdr:row>
      <xdr:rowOff>105097</xdr:rowOff>
    </xdr:from>
    <xdr:to>
      <xdr:col>6</xdr:col>
      <xdr:colOff>930275</xdr:colOff>
      <xdr:row>37</xdr:row>
      <xdr:rowOff>180974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39628-9871-47F7-AB5A-AAE72A344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37</xdr:row>
      <xdr:rowOff>105097</xdr:rowOff>
    </xdr:from>
    <xdr:to>
      <xdr:col>6</xdr:col>
      <xdr:colOff>930275</xdr:colOff>
      <xdr:row>38</xdr:row>
      <xdr:rowOff>180974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159DD-8B0A-4B63-8D66-DCFAF38B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36</xdr:row>
      <xdr:rowOff>105097</xdr:rowOff>
    </xdr:from>
    <xdr:to>
      <xdr:col>6</xdr:col>
      <xdr:colOff>930275</xdr:colOff>
      <xdr:row>37</xdr:row>
      <xdr:rowOff>180974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D8A0A-3DA2-475C-824F-FDDB83D67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37</xdr:row>
      <xdr:rowOff>105097</xdr:rowOff>
    </xdr:from>
    <xdr:to>
      <xdr:col>6</xdr:col>
      <xdr:colOff>930275</xdr:colOff>
      <xdr:row>38</xdr:row>
      <xdr:rowOff>180974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96DF5-3DFD-4E08-BA28-817EA07B8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37</xdr:row>
      <xdr:rowOff>105097</xdr:rowOff>
    </xdr:from>
    <xdr:to>
      <xdr:col>6</xdr:col>
      <xdr:colOff>930275</xdr:colOff>
      <xdr:row>38</xdr:row>
      <xdr:rowOff>180974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8461C-220B-43C1-930D-A958A8E99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35</xdr:row>
      <xdr:rowOff>105097</xdr:rowOff>
    </xdr:from>
    <xdr:to>
      <xdr:col>6</xdr:col>
      <xdr:colOff>930275</xdr:colOff>
      <xdr:row>36</xdr:row>
      <xdr:rowOff>32807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54CC9C-03D6-46E1-8C0C-2840E2963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9058597"/>
          <a:ext cx="1571625" cy="266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8"/>
  <sheetViews>
    <sheetView showGridLines="0" tabSelected="1" zoomScale="90" zoomScaleNormal="90" workbookViewId="0">
      <pane xSplit="3" ySplit="3" topLeftCell="D4" activePane="bottomRight" state="frozen"/>
      <selection activeCell="H1" sqref="H1:I1048576"/>
      <selection pane="topRight" activeCell="H1" sqref="H1:I1048576"/>
      <selection pane="bottomLeft" activeCell="H1" sqref="H1:I1048576"/>
      <selection pane="bottomRight" activeCell="D5" sqref="D5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46388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4" t="s">
        <v>5</v>
      </c>
      <c r="C3" s="74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46388</v>
      </c>
      <c r="C4" s="34">
        <f>B4</f>
        <v>46388</v>
      </c>
      <c r="D4" s="24"/>
      <c r="E4" s="25"/>
      <c r="F4" s="25"/>
      <c r="G4" s="35" t="str">
        <f t="shared" ref="G4:G8" si="0">IF(E4,IF(D4,IF(D4&gt;E4,E4+"24:00"-D4,E4-D4)-F4,""),"")</f>
        <v/>
      </c>
    </row>
    <row r="5" spans="2:13" ht="18.75" x14ac:dyDescent="0.3">
      <c r="B5" s="36">
        <f>B4+1</f>
        <v>46389</v>
      </c>
      <c r="C5" s="37">
        <f>B5</f>
        <v>46389</v>
      </c>
      <c r="D5" s="26">
        <v>0.33333333333333331</v>
      </c>
      <c r="E5" s="27">
        <v>0.6875</v>
      </c>
      <c r="F5" s="27">
        <v>2.0833333333333332E-2</v>
      </c>
      <c r="G5" s="35">
        <f t="shared" si="0"/>
        <v>0.33333333333333337</v>
      </c>
    </row>
    <row r="6" spans="2:13" ht="18.75" x14ac:dyDescent="0.3">
      <c r="B6" s="36">
        <f t="shared" ref="B6:B34" si="1">B5+1</f>
        <v>46390</v>
      </c>
      <c r="C6" s="37">
        <f t="shared" ref="C6:C34" si="2">B6</f>
        <v>46390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46391</v>
      </c>
      <c r="C7" s="37">
        <f t="shared" si="2"/>
        <v>46391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46392</v>
      </c>
      <c r="C8" s="37">
        <f t="shared" si="2"/>
        <v>46392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46393</v>
      </c>
      <c r="C9" s="37">
        <f t="shared" si="2"/>
        <v>46393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46394</v>
      </c>
      <c r="C10" s="37">
        <f t="shared" si="2"/>
        <v>46394</v>
      </c>
      <c r="D10" s="28"/>
      <c r="E10" s="28"/>
      <c r="F10" s="28"/>
      <c r="G10" s="38" t="str">
        <f t="shared" ref="G10:G34" si="3">IF(E10,IF(D10,IF(D10&gt;E10,E10+"24:00"-D10,E10-D10)-F10,""),"")</f>
        <v/>
      </c>
    </row>
    <row r="11" spans="2:13" ht="18.75" x14ac:dyDescent="0.3">
      <c r="B11" s="36">
        <f t="shared" si="1"/>
        <v>46395</v>
      </c>
      <c r="C11" s="37">
        <f t="shared" si="2"/>
        <v>46395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46396</v>
      </c>
      <c r="C12" s="37">
        <f t="shared" si="2"/>
        <v>46396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46397</v>
      </c>
      <c r="C13" s="37">
        <f t="shared" si="2"/>
        <v>46397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46398</v>
      </c>
      <c r="C14" s="37">
        <f t="shared" si="2"/>
        <v>46398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46399</v>
      </c>
      <c r="C15" s="37">
        <f t="shared" si="2"/>
        <v>46399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46400</v>
      </c>
      <c r="C16" s="37">
        <f t="shared" si="2"/>
        <v>46400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46401</v>
      </c>
      <c r="C17" s="37">
        <f t="shared" si="2"/>
        <v>46401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46402</v>
      </c>
      <c r="C18" s="37">
        <f t="shared" si="2"/>
        <v>46402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46403</v>
      </c>
      <c r="C19" s="37">
        <f t="shared" si="2"/>
        <v>46403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46404</v>
      </c>
      <c r="C20" s="37">
        <f t="shared" si="2"/>
        <v>46404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46405</v>
      </c>
      <c r="C21" s="37">
        <f t="shared" si="2"/>
        <v>46405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46406</v>
      </c>
      <c r="C22" s="37">
        <f t="shared" si="2"/>
        <v>46406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46407</v>
      </c>
      <c r="C23" s="37">
        <f t="shared" si="2"/>
        <v>46407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46408</v>
      </c>
      <c r="C24" s="37">
        <f t="shared" si="2"/>
        <v>46408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46409</v>
      </c>
      <c r="C25" s="37">
        <f t="shared" si="2"/>
        <v>46409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46410</v>
      </c>
      <c r="C26" s="37">
        <f t="shared" si="2"/>
        <v>46410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46411</v>
      </c>
      <c r="C27" s="37">
        <f t="shared" si="2"/>
        <v>46411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46412</v>
      </c>
      <c r="C28" s="37">
        <f t="shared" si="2"/>
        <v>46412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46413</v>
      </c>
      <c r="C29" s="37">
        <f t="shared" si="2"/>
        <v>46413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46414</v>
      </c>
      <c r="C30" s="37">
        <f t="shared" si="2"/>
        <v>46414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46415</v>
      </c>
      <c r="C31" s="37">
        <f t="shared" si="2"/>
        <v>46415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46416</v>
      </c>
      <c r="C32" s="37">
        <f t="shared" si="2"/>
        <v>46416</v>
      </c>
      <c r="D32" s="28"/>
      <c r="E32" s="28"/>
      <c r="F32" s="28"/>
      <c r="G32" s="38" t="str">
        <f t="shared" si="3"/>
        <v/>
      </c>
    </row>
    <row r="33" spans="2:7" ht="18.75" x14ac:dyDescent="0.3">
      <c r="B33" s="36">
        <f t="shared" si="1"/>
        <v>46417</v>
      </c>
      <c r="C33" s="37">
        <f t="shared" si="2"/>
        <v>46417</v>
      </c>
      <c r="D33" s="28"/>
      <c r="E33" s="28"/>
      <c r="F33" s="28"/>
      <c r="G33" s="38" t="str">
        <f t="shared" si="3"/>
        <v/>
      </c>
    </row>
    <row r="34" spans="2:7" ht="19.5" thickBot="1" x14ac:dyDescent="0.35">
      <c r="B34" s="39">
        <f t="shared" si="1"/>
        <v>46418</v>
      </c>
      <c r="C34" s="40">
        <f t="shared" si="2"/>
        <v>46418</v>
      </c>
      <c r="D34" s="29"/>
      <c r="E34" s="29"/>
      <c r="F34" s="29"/>
      <c r="G34" s="41" t="str">
        <f t="shared" si="3"/>
        <v/>
      </c>
    </row>
    <row r="35" spans="2:7" ht="16.5" thickTop="1" thickBot="1" x14ac:dyDescent="0.3">
      <c r="B35" s="42"/>
    </row>
    <row r="36" spans="2:7" ht="27" customHeight="1" thickBot="1" x14ac:dyDescent="0.3">
      <c r="B36" s="71" t="s">
        <v>43</v>
      </c>
      <c r="C36" s="72"/>
      <c r="D36" s="72"/>
      <c r="E36" s="72"/>
      <c r="F36" s="73"/>
      <c r="G36" s="56">
        <f>SUM(G4:G34)</f>
        <v>0.33333333333333337</v>
      </c>
    </row>
    <row r="37" spans="2:7" x14ac:dyDescent="0.25">
      <c r="B37" s="42"/>
    </row>
    <row r="38" spans="2:7" x14ac:dyDescent="0.25">
      <c r="B38" s="42"/>
    </row>
  </sheetData>
  <sheetProtection algorithmName="SHA-512" hashValue="Du1Aqk7s7mTZvlbFS9QnN/kOqcj0f7kZyrfHxq80ZuDJZNDNQ4ixqG5ofgZqATE0BwQLF5kR4JMOfEyubFWxoA==" saltValue="ePH9AJ+o+ejkw1iAUGN6gw==" spinCount="100000" sheet="1" objects="1" scenarios="1" formatCells="0" formatColumns="0" formatRows="0"/>
  <customSheetViews>
    <customSheetView guid="{4652D98A-10A8-4A41-BE02-6BC110D8BB01}" showPageBreaks="1" showGridLines="0" fitToPage="1">
      <pane xSplit="4" ySplit="4" topLeftCell="E10" activePane="bottomRight" state="frozen"/>
      <selection pane="bottomRight" sqref="A1:H38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orientation="portrait" r:id="rId1"/>
    </customSheetView>
  </customSheetViews>
  <mergeCells count="4">
    <mergeCell ref="B1:G1"/>
    <mergeCell ref="B36:F36"/>
    <mergeCell ref="B3:C3"/>
    <mergeCell ref="B2:G2"/>
  </mergeCells>
  <conditionalFormatting sqref="B4:G34">
    <cfRule type="expression" dxfId="24" priority="3" stopIfTrue="1">
      <formula>WEEKDAY($B4,2)&gt;5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10AA0B1C-E866-4B1A-9480-1A06273654DF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38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46661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46661</v>
      </c>
      <c r="C4" s="34">
        <f>B4</f>
        <v>46661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46662</v>
      </c>
      <c r="C5" s="37">
        <f>B5</f>
        <v>46662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4" si="1">B5+1</f>
        <v>46663</v>
      </c>
      <c r="C6" s="37">
        <f t="shared" ref="C6:C34" si="2">B6</f>
        <v>46663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46664</v>
      </c>
      <c r="C7" s="37">
        <f t="shared" si="2"/>
        <v>46664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46665</v>
      </c>
      <c r="C8" s="37">
        <f t="shared" si="2"/>
        <v>46665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46666</v>
      </c>
      <c r="C9" s="37">
        <f t="shared" si="2"/>
        <v>46666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46667</v>
      </c>
      <c r="C10" s="37">
        <f t="shared" si="2"/>
        <v>46667</v>
      </c>
      <c r="D10" s="28"/>
      <c r="E10" s="28"/>
      <c r="F10" s="28"/>
      <c r="G10" s="38" t="str">
        <f t="shared" ref="G10:G34" si="3">IF(E10,IF(D10,IF(D10&gt;E10,E10+"24:00"-D10,E10-D10)-F10,""),"")</f>
        <v/>
      </c>
    </row>
    <row r="11" spans="2:13" ht="18.75" x14ac:dyDescent="0.3">
      <c r="B11" s="36">
        <f t="shared" si="1"/>
        <v>46668</v>
      </c>
      <c r="C11" s="37">
        <f t="shared" si="2"/>
        <v>46668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46669</v>
      </c>
      <c r="C12" s="37">
        <f t="shared" si="2"/>
        <v>46669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46670</v>
      </c>
      <c r="C13" s="37">
        <f t="shared" si="2"/>
        <v>46670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46671</v>
      </c>
      <c r="C14" s="37">
        <f t="shared" si="2"/>
        <v>46671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46672</v>
      </c>
      <c r="C15" s="37">
        <f t="shared" si="2"/>
        <v>46672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46673</v>
      </c>
      <c r="C16" s="37">
        <f t="shared" si="2"/>
        <v>46673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46674</v>
      </c>
      <c r="C17" s="37">
        <f t="shared" si="2"/>
        <v>46674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46675</v>
      </c>
      <c r="C18" s="37">
        <f t="shared" si="2"/>
        <v>46675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46676</v>
      </c>
      <c r="C19" s="37">
        <f t="shared" si="2"/>
        <v>46676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46677</v>
      </c>
      <c r="C20" s="37">
        <f t="shared" si="2"/>
        <v>46677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46678</v>
      </c>
      <c r="C21" s="37">
        <f t="shared" si="2"/>
        <v>46678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46679</v>
      </c>
      <c r="C22" s="37">
        <f t="shared" si="2"/>
        <v>46679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46680</v>
      </c>
      <c r="C23" s="37">
        <f t="shared" si="2"/>
        <v>46680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46681</v>
      </c>
      <c r="C24" s="37">
        <f t="shared" si="2"/>
        <v>46681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46682</v>
      </c>
      <c r="C25" s="37">
        <f t="shared" si="2"/>
        <v>46682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46683</v>
      </c>
      <c r="C26" s="37">
        <f t="shared" si="2"/>
        <v>46683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46684</v>
      </c>
      <c r="C27" s="37">
        <f t="shared" si="2"/>
        <v>46684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46685</v>
      </c>
      <c r="C28" s="37">
        <f t="shared" si="2"/>
        <v>46685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46686</v>
      </c>
      <c r="C29" s="37">
        <f t="shared" si="2"/>
        <v>46686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46687</v>
      </c>
      <c r="C30" s="37">
        <f t="shared" si="2"/>
        <v>46687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46688</v>
      </c>
      <c r="C31" s="37">
        <f t="shared" si="2"/>
        <v>46688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46689</v>
      </c>
      <c r="C32" s="37">
        <f t="shared" si="2"/>
        <v>46689</v>
      </c>
      <c r="D32" s="28"/>
      <c r="E32" s="28"/>
      <c r="F32" s="28"/>
      <c r="G32" s="38" t="str">
        <f t="shared" si="3"/>
        <v/>
      </c>
    </row>
    <row r="33" spans="2:7" ht="18.75" x14ac:dyDescent="0.3">
      <c r="B33" s="36">
        <f t="shared" si="1"/>
        <v>46690</v>
      </c>
      <c r="C33" s="37">
        <f t="shared" si="2"/>
        <v>46690</v>
      </c>
      <c r="D33" s="28"/>
      <c r="E33" s="28"/>
      <c r="F33" s="28"/>
      <c r="G33" s="38" t="str">
        <f t="shared" si="3"/>
        <v/>
      </c>
    </row>
    <row r="34" spans="2:7" ht="19.5" thickBot="1" x14ac:dyDescent="0.35">
      <c r="B34" s="39">
        <f t="shared" si="1"/>
        <v>46691</v>
      </c>
      <c r="C34" s="40">
        <f t="shared" si="2"/>
        <v>46691</v>
      </c>
      <c r="D34" s="29"/>
      <c r="E34" s="29"/>
      <c r="F34" s="29"/>
      <c r="G34" s="41" t="str">
        <f t="shared" si="3"/>
        <v/>
      </c>
    </row>
    <row r="35" spans="2:7" ht="16.5" thickTop="1" thickBot="1" x14ac:dyDescent="0.3">
      <c r="B35" s="42"/>
    </row>
    <row r="36" spans="2:7" ht="27" customHeight="1" thickBot="1" x14ac:dyDescent="0.3">
      <c r="B36" s="71" t="s">
        <v>43</v>
      </c>
      <c r="C36" s="72"/>
      <c r="D36" s="72"/>
      <c r="E36" s="72"/>
      <c r="F36" s="73"/>
      <c r="G36" s="56">
        <f>SUM(G4:G34)</f>
        <v>0</v>
      </c>
    </row>
    <row r="37" spans="2:7" x14ac:dyDescent="0.25">
      <c r="B37" s="42"/>
    </row>
    <row r="38" spans="2:7" x14ac:dyDescent="0.25">
      <c r="B38" s="42"/>
    </row>
  </sheetData>
  <sheetProtection algorithmName="SHA-512" hashValue="fz1fZ6jLYPTYHCC1iqFAycJCMA+iBbnFzXKwxP965oTLUW5n2ParBe0+klumKBEDkZi55bqo5KyMrZQxf1FagA==" saltValue="SIrGp0Jh4+55nCQ7Cp/l+w==" spinCount="100000" sheet="1" objects="1" scenarios="1" formatCells="0" formatColumns="0" formatRows="0"/>
  <customSheetViews>
    <customSheetView guid="{4652D98A-10A8-4A41-BE02-6BC110D8BB01}" showGridLines="0">
      <pane xSplit="4" ySplit="4" topLeftCell="E20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6:F36"/>
    <mergeCell ref="B3:C3"/>
    <mergeCell ref="B2:G2"/>
  </mergeCells>
  <conditionalFormatting sqref="B4:G34">
    <cfRule type="expression" dxfId="6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CC30144E-6DBD-4375-8CE3-BBAA79316365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M37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46692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46692</v>
      </c>
      <c r="C4" s="34">
        <f>B4</f>
        <v>46692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46693</v>
      </c>
      <c r="C5" s="37">
        <f>B5</f>
        <v>46693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3" si="1">B5+1</f>
        <v>46694</v>
      </c>
      <c r="C6" s="37">
        <f t="shared" ref="C6:C33" si="2">B6</f>
        <v>46694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46695</v>
      </c>
      <c r="C7" s="37">
        <f t="shared" si="2"/>
        <v>46695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46696</v>
      </c>
      <c r="C8" s="37">
        <f t="shared" si="2"/>
        <v>46696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46697</v>
      </c>
      <c r="C9" s="37">
        <f t="shared" si="2"/>
        <v>46697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46698</v>
      </c>
      <c r="C10" s="37">
        <f t="shared" si="2"/>
        <v>46698</v>
      </c>
      <c r="D10" s="28"/>
      <c r="E10" s="28"/>
      <c r="F10" s="28"/>
      <c r="G10" s="38" t="str">
        <f t="shared" ref="G10:G33" si="3">IF(E10,IF(D10,IF(D10&gt;E10,E10+"24:00"-D10,E10-D10)-F10,""),"")</f>
        <v/>
      </c>
    </row>
    <row r="11" spans="2:13" ht="18.75" x14ac:dyDescent="0.3">
      <c r="B11" s="36">
        <f t="shared" si="1"/>
        <v>46699</v>
      </c>
      <c r="C11" s="37">
        <f t="shared" si="2"/>
        <v>46699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46700</v>
      </c>
      <c r="C12" s="37">
        <f t="shared" si="2"/>
        <v>46700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46701</v>
      </c>
      <c r="C13" s="37">
        <f t="shared" si="2"/>
        <v>46701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46702</v>
      </c>
      <c r="C14" s="37">
        <f t="shared" si="2"/>
        <v>46702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46703</v>
      </c>
      <c r="C15" s="37">
        <f t="shared" si="2"/>
        <v>46703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46704</v>
      </c>
      <c r="C16" s="37">
        <f t="shared" si="2"/>
        <v>46704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46705</v>
      </c>
      <c r="C17" s="37">
        <f t="shared" si="2"/>
        <v>46705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46706</v>
      </c>
      <c r="C18" s="37">
        <f t="shared" si="2"/>
        <v>46706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46707</v>
      </c>
      <c r="C19" s="37">
        <f t="shared" si="2"/>
        <v>46707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46708</v>
      </c>
      <c r="C20" s="37">
        <f t="shared" si="2"/>
        <v>46708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46709</v>
      </c>
      <c r="C21" s="37">
        <f t="shared" si="2"/>
        <v>46709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46710</v>
      </c>
      <c r="C22" s="37">
        <f t="shared" si="2"/>
        <v>46710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46711</v>
      </c>
      <c r="C23" s="37">
        <f t="shared" si="2"/>
        <v>46711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46712</v>
      </c>
      <c r="C24" s="37">
        <f t="shared" si="2"/>
        <v>46712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46713</v>
      </c>
      <c r="C25" s="37">
        <f t="shared" si="2"/>
        <v>46713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46714</v>
      </c>
      <c r="C26" s="37">
        <f t="shared" si="2"/>
        <v>46714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46715</v>
      </c>
      <c r="C27" s="37">
        <f t="shared" si="2"/>
        <v>46715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46716</v>
      </c>
      <c r="C28" s="37">
        <f t="shared" si="2"/>
        <v>46716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46717</v>
      </c>
      <c r="C29" s="37">
        <f t="shared" si="2"/>
        <v>46717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46718</v>
      </c>
      <c r="C30" s="37">
        <f t="shared" si="2"/>
        <v>46718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46719</v>
      </c>
      <c r="C31" s="37">
        <f t="shared" si="2"/>
        <v>46719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46720</v>
      </c>
      <c r="C32" s="37">
        <f t="shared" si="2"/>
        <v>46720</v>
      </c>
      <c r="D32" s="28"/>
      <c r="E32" s="28"/>
      <c r="F32" s="28"/>
      <c r="G32" s="38" t="str">
        <f t="shared" si="3"/>
        <v/>
      </c>
    </row>
    <row r="33" spans="2:7" ht="19.5" thickBot="1" x14ac:dyDescent="0.35">
      <c r="B33" s="39">
        <f t="shared" si="1"/>
        <v>46721</v>
      </c>
      <c r="C33" s="44">
        <f t="shared" si="2"/>
        <v>46721</v>
      </c>
      <c r="D33" s="29"/>
      <c r="E33" s="29"/>
      <c r="F33" s="29"/>
      <c r="G33" s="41" t="str">
        <f t="shared" si="3"/>
        <v/>
      </c>
    </row>
    <row r="34" spans="2:7" ht="18.75" thickTop="1" thickBot="1" x14ac:dyDescent="0.35">
      <c r="B34" s="42"/>
      <c r="D34" s="31"/>
      <c r="E34" s="31"/>
      <c r="F34" s="31"/>
      <c r="G34" s="45"/>
    </row>
    <row r="35" spans="2:7" ht="24" thickBot="1" x14ac:dyDescent="0.4">
      <c r="B35" s="79" t="s">
        <v>40</v>
      </c>
      <c r="C35" s="80"/>
      <c r="D35" s="80"/>
      <c r="E35" s="80"/>
      <c r="F35" s="81"/>
      <c r="G35" s="43">
        <f>SUM(G4:G33)</f>
        <v>0</v>
      </c>
    </row>
    <row r="36" spans="2:7" ht="27" customHeight="1" x14ac:dyDescent="0.25">
      <c r="B36" s="58" t="s">
        <v>43</v>
      </c>
      <c r="C36" s="59"/>
      <c r="D36" s="59"/>
      <c r="E36" s="59"/>
      <c r="F36" s="59"/>
      <c r="G36" s="55"/>
    </row>
    <row r="37" spans="2:7" x14ac:dyDescent="0.25">
      <c r="B37" s="42"/>
    </row>
  </sheetData>
  <sheetProtection algorithmName="SHA-512" hashValue="rxluI6WMIaaOIzRK9yHuSdKV6FuPUWuP1PEzifwuqVLNadH4Zl7AlL2sQaXHecuSi860rQxcdYEGNaWlDkvrWw==" saltValue="vJcptsYGT8Pw+ZnBjVMAOQ==" spinCount="100000" sheet="1" objects="1" scenarios="1" formatCells="0" formatColumns="0" formatRows="0"/>
  <customSheetViews>
    <customSheetView guid="{4652D98A-10A8-4A41-BE02-6BC110D8BB01}" showGridLines="0">
      <pane xSplit="4" ySplit="4" topLeftCell="E17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5:F35"/>
    <mergeCell ref="B3:C3"/>
    <mergeCell ref="B2:G2"/>
  </mergeCells>
  <conditionalFormatting sqref="B4:G33">
    <cfRule type="expression" dxfId="4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85D29752-BDCB-4CEB-B2C9-0697361146B8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M38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46722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46722</v>
      </c>
      <c r="C4" s="34">
        <f>B4</f>
        <v>46722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46723</v>
      </c>
      <c r="C5" s="37">
        <f>B5</f>
        <v>46723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4" si="1">B5+1</f>
        <v>46724</v>
      </c>
      <c r="C6" s="37">
        <f t="shared" ref="C6:C34" si="2">B6</f>
        <v>46724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46725</v>
      </c>
      <c r="C7" s="37">
        <f t="shared" si="2"/>
        <v>46725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46726</v>
      </c>
      <c r="C8" s="37">
        <f t="shared" si="2"/>
        <v>46726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46727</v>
      </c>
      <c r="C9" s="37">
        <f t="shared" si="2"/>
        <v>46727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46728</v>
      </c>
      <c r="C10" s="37">
        <f t="shared" si="2"/>
        <v>46728</v>
      </c>
      <c r="D10" s="28"/>
      <c r="E10" s="28"/>
      <c r="F10" s="28"/>
      <c r="G10" s="38" t="str">
        <f t="shared" ref="G10:G34" si="3">IF(E10,IF(D10,IF(D10&gt;E10,E10+"24:00"-D10,E10-D10)-F10,""),"")</f>
        <v/>
      </c>
    </row>
    <row r="11" spans="2:13" ht="18.75" x14ac:dyDescent="0.3">
      <c r="B11" s="36">
        <f t="shared" si="1"/>
        <v>46729</v>
      </c>
      <c r="C11" s="37">
        <f t="shared" si="2"/>
        <v>46729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46730</v>
      </c>
      <c r="C12" s="37">
        <f t="shared" si="2"/>
        <v>46730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46731</v>
      </c>
      <c r="C13" s="37">
        <f t="shared" si="2"/>
        <v>46731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46732</v>
      </c>
      <c r="C14" s="37">
        <f t="shared" si="2"/>
        <v>46732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46733</v>
      </c>
      <c r="C15" s="37">
        <f t="shared" si="2"/>
        <v>46733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46734</v>
      </c>
      <c r="C16" s="37">
        <f t="shared" si="2"/>
        <v>46734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46735</v>
      </c>
      <c r="C17" s="37">
        <f t="shared" si="2"/>
        <v>46735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46736</v>
      </c>
      <c r="C18" s="37">
        <f t="shared" si="2"/>
        <v>46736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46737</v>
      </c>
      <c r="C19" s="37">
        <f t="shared" si="2"/>
        <v>46737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46738</v>
      </c>
      <c r="C20" s="37">
        <f t="shared" si="2"/>
        <v>46738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46739</v>
      </c>
      <c r="C21" s="37">
        <f t="shared" si="2"/>
        <v>46739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46740</v>
      </c>
      <c r="C22" s="37">
        <f t="shared" si="2"/>
        <v>46740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46741</v>
      </c>
      <c r="C23" s="37">
        <f t="shared" si="2"/>
        <v>46741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46742</v>
      </c>
      <c r="C24" s="37">
        <f t="shared" si="2"/>
        <v>46742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46743</v>
      </c>
      <c r="C25" s="37">
        <f t="shared" si="2"/>
        <v>46743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46744</v>
      </c>
      <c r="C26" s="37">
        <f t="shared" si="2"/>
        <v>46744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46745</v>
      </c>
      <c r="C27" s="37">
        <f t="shared" si="2"/>
        <v>46745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46746</v>
      </c>
      <c r="C28" s="37">
        <f t="shared" si="2"/>
        <v>46746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46747</v>
      </c>
      <c r="C29" s="37">
        <f t="shared" si="2"/>
        <v>46747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46748</v>
      </c>
      <c r="C30" s="37">
        <f t="shared" si="2"/>
        <v>46748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46749</v>
      </c>
      <c r="C31" s="37">
        <f t="shared" si="2"/>
        <v>46749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46750</v>
      </c>
      <c r="C32" s="37">
        <f t="shared" si="2"/>
        <v>46750</v>
      </c>
      <c r="D32" s="28"/>
      <c r="E32" s="28"/>
      <c r="F32" s="28"/>
      <c r="G32" s="38" t="str">
        <f t="shared" si="3"/>
        <v/>
      </c>
    </row>
    <row r="33" spans="2:7" ht="18.75" x14ac:dyDescent="0.3">
      <c r="B33" s="36">
        <f t="shared" si="1"/>
        <v>46751</v>
      </c>
      <c r="C33" s="37">
        <f t="shared" si="2"/>
        <v>46751</v>
      </c>
      <c r="D33" s="28"/>
      <c r="E33" s="28"/>
      <c r="F33" s="28"/>
      <c r="G33" s="38" t="str">
        <f t="shared" si="3"/>
        <v/>
      </c>
    </row>
    <row r="34" spans="2:7" ht="19.5" thickBot="1" x14ac:dyDescent="0.35">
      <c r="B34" s="39">
        <f t="shared" si="1"/>
        <v>46752</v>
      </c>
      <c r="C34" s="40">
        <f t="shared" si="2"/>
        <v>46752</v>
      </c>
      <c r="D34" s="29"/>
      <c r="E34" s="29"/>
      <c r="F34" s="29"/>
      <c r="G34" s="41" t="str">
        <f t="shared" si="3"/>
        <v/>
      </c>
    </row>
    <row r="35" spans="2:7" ht="16.5" thickTop="1" thickBot="1" x14ac:dyDescent="0.3">
      <c r="B35" s="42"/>
    </row>
    <row r="36" spans="2:7" ht="27" customHeight="1" thickBot="1" x14ac:dyDescent="0.3">
      <c r="B36" s="82" t="s">
        <v>43</v>
      </c>
      <c r="C36" s="83"/>
      <c r="D36" s="83"/>
      <c r="E36" s="83"/>
      <c r="F36" s="84"/>
      <c r="G36" s="54">
        <f>SUM(G4:G34)</f>
        <v>0</v>
      </c>
    </row>
    <row r="37" spans="2:7" x14ac:dyDescent="0.25">
      <c r="B37" s="42"/>
    </row>
    <row r="38" spans="2:7" x14ac:dyDescent="0.25">
      <c r="B38" s="42"/>
    </row>
  </sheetData>
  <sheetProtection algorithmName="SHA-512" hashValue="iK/MoPq549s9Kk36OaRlnfluBFqnig19CbhXa91WFgTl4dI1lbziN0MWqbhuy07t5u++/N8TBDX1uy1n/jK3bQ==" saltValue="gGp2tUloBpXkh1rVMqNOOA==" spinCount="100000" sheet="1" objects="1" scenarios="1" formatCells="0" formatColumns="0" formatRows="0"/>
  <customSheetViews>
    <customSheetView guid="{4652D98A-10A8-4A41-BE02-6BC110D8BB01}" showGridLines="0">
      <pane xSplit="4" ySplit="4" topLeftCell="E5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6:F36"/>
    <mergeCell ref="B3:C3"/>
    <mergeCell ref="B2:G2"/>
  </mergeCells>
  <conditionalFormatting sqref="B4:G34">
    <cfRule type="expression" dxfId="2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871AB046-37D3-480D-ADC0-9B9DF1A9CB57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-0.249977111117893"/>
  </sheetPr>
  <dimension ref="A1:E49"/>
  <sheetViews>
    <sheetView workbookViewId="0">
      <selection activeCell="C2" sqref="C2"/>
    </sheetView>
  </sheetViews>
  <sheetFormatPr baseColWidth="10" defaultColWidth="11.42578125" defaultRowHeight="18.75" customHeight="1" x14ac:dyDescent="0.25"/>
  <cols>
    <col min="1" max="1" width="22.7109375" style="11" customWidth="1"/>
    <col min="2" max="2" width="20.7109375" style="10" hidden="1" customWidth="1"/>
    <col min="3" max="3" width="15.85546875" style="11" customWidth="1"/>
    <col min="4" max="4" width="40.140625" style="69" customWidth="1"/>
    <col min="5" max="16384" width="11.42578125" style="10"/>
  </cols>
  <sheetData>
    <row r="1" spans="1:5" s="14" customFormat="1" ht="36.75" customHeight="1" x14ac:dyDescent="0.25">
      <c r="A1" s="12" t="s">
        <v>5</v>
      </c>
      <c r="B1" s="13">
        <f>YEAR(Januar!B1)</f>
        <v>2027</v>
      </c>
      <c r="C1" s="12" t="s">
        <v>6</v>
      </c>
      <c r="D1" s="64" t="s">
        <v>42</v>
      </c>
    </row>
    <row r="2" spans="1:5" s="5" customFormat="1" ht="18.75" customHeight="1" x14ac:dyDescent="0.25">
      <c r="A2" s="15">
        <f>DATEVALUE("01.01."&amp;$B$1)</f>
        <v>46388</v>
      </c>
      <c r="B2" s="6">
        <f>IF(C2="x",A2,0)</f>
        <v>46388</v>
      </c>
      <c r="C2" s="7" t="s">
        <v>7</v>
      </c>
      <c r="D2" s="65" t="s">
        <v>8</v>
      </c>
    </row>
    <row r="3" spans="1:5" s="5" customFormat="1" ht="18.75" customHeight="1" x14ac:dyDescent="0.25">
      <c r="A3" s="15">
        <f>DATEVALUE("02.01."&amp;$B$1)</f>
        <v>46389</v>
      </c>
      <c r="B3" s="6">
        <f>IF(C3="x",A3,0)</f>
        <v>0</v>
      </c>
      <c r="C3" s="7"/>
      <c r="D3" s="65" t="s">
        <v>9</v>
      </c>
    </row>
    <row r="4" spans="1:5" s="5" customFormat="1" ht="18.75" customHeight="1" x14ac:dyDescent="0.25">
      <c r="A4" s="15">
        <f>DATEVALUE("06.01."&amp;$B$1)</f>
        <v>46393</v>
      </c>
      <c r="B4" s="6">
        <f t="shared" ref="B4:B49" si="0">IF(C4="x",A4,0)</f>
        <v>46393</v>
      </c>
      <c r="C4" s="7" t="s">
        <v>7</v>
      </c>
      <c r="D4" s="65" t="s">
        <v>10</v>
      </c>
    </row>
    <row r="5" spans="1:5" s="5" customFormat="1" ht="18.75" customHeight="1" x14ac:dyDescent="0.25">
      <c r="A5" s="15">
        <f>A8-48</f>
        <v>46426</v>
      </c>
      <c r="B5" s="6">
        <f t="shared" si="0"/>
        <v>0</v>
      </c>
      <c r="C5" s="7"/>
      <c r="D5" s="66" t="s">
        <v>11</v>
      </c>
      <c r="E5" s="8"/>
    </row>
    <row r="6" spans="1:5" s="5" customFormat="1" ht="18.75" customHeight="1" x14ac:dyDescent="0.25">
      <c r="A6" s="15">
        <f>A8-2</f>
        <v>46472</v>
      </c>
      <c r="B6" s="6">
        <f t="shared" si="0"/>
        <v>46472</v>
      </c>
      <c r="C6" s="7" t="s">
        <v>7</v>
      </c>
      <c r="D6" s="67" t="s">
        <v>12</v>
      </c>
    </row>
    <row r="7" spans="1:5" s="5" customFormat="1" ht="18.75" customHeight="1" x14ac:dyDescent="0.25">
      <c r="A7" s="15">
        <f>A8-1</f>
        <v>46473</v>
      </c>
      <c r="B7" s="6">
        <f t="shared" si="0"/>
        <v>0</v>
      </c>
      <c r="C7" s="7"/>
      <c r="D7" s="65" t="s">
        <v>13</v>
      </c>
    </row>
    <row r="8" spans="1:5" s="5" customFormat="1" ht="18.75" customHeight="1" x14ac:dyDescent="0.25">
      <c r="A8" s="15">
        <f>DOLLAR((DAY(MINUTE($B$1/38)/2+55) &amp; ".4." &amp; $B$1)/7,)*7-IF(YEAR(1)=1904,5,6)</f>
        <v>46474</v>
      </c>
      <c r="B8" s="6">
        <f t="shared" si="0"/>
        <v>46474</v>
      </c>
      <c r="C8" s="7" t="s">
        <v>7</v>
      </c>
      <c r="D8" s="65" t="s">
        <v>14</v>
      </c>
    </row>
    <row r="9" spans="1:5" s="5" customFormat="1" ht="18.75" customHeight="1" x14ac:dyDescent="0.25">
      <c r="A9" s="15">
        <f>A8+1</f>
        <v>46475</v>
      </c>
      <c r="B9" s="6">
        <f t="shared" si="0"/>
        <v>46475</v>
      </c>
      <c r="C9" s="7" t="s">
        <v>7</v>
      </c>
      <c r="D9" s="65" t="s">
        <v>15</v>
      </c>
    </row>
    <row r="10" spans="1:5" s="5" customFormat="1" ht="18.75" customHeight="1" x14ac:dyDescent="0.25">
      <c r="A10" s="15">
        <f>DATEVALUE("01.05."&amp;$B$1)</f>
        <v>46508</v>
      </c>
      <c r="B10" s="6">
        <f t="shared" si="0"/>
        <v>46508</v>
      </c>
      <c r="C10" s="7" t="s">
        <v>7</v>
      </c>
      <c r="D10" s="65" t="s">
        <v>16</v>
      </c>
    </row>
    <row r="11" spans="1:5" s="5" customFormat="1" ht="18.75" customHeight="1" x14ac:dyDescent="0.25">
      <c r="A11" s="15">
        <f>A8+39</f>
        <v>46513</v>
      </c>
      <c r="B11" s="6">
        <f t="shared" si="0"/>
        <v>46513</v>
      </c>
      <c r="C11" s="7" t="s">
        <v>7</v>
      </c>
      <c r="D11" s="65" t="s">
        <v>17</v>
      </c>
    </row>
    <row r="12" spans="1:5" s="5" customFormat="1" ht="18.75" customHeight="1" x14ac:dyDescent="0.25">
      <c r="A12" s="15">
        <f>DATE($B$1,5,1)+15-WEEKDAY(DATE($B$1,5,1))</f>
        <v>46516</v>
      </c>
      <c r="B12" s="6">
        <f t="shared" si="0"/>
        <v>0</v>
      </c>
      <c r="C12" s="7"/>
      <c r="D12" s="65" t="s">
        <v>18</v>
      </c>
    </row>
    <row r="13" spans="1:5" s="5" customFormat="1" ht="18.75" customHeight="1" x14ac:dyDescent="0.25">
      <c r="A13" s="15">
        <f>A8+48</f>
        <v>46522</v>
      </c>
      <c r="B13" s="6">
        <f t="shared" si="0"/>
        <v>0</v>
      </c>
      <c r="C13" s="7"/>
      <c r="D13" s="65" t="s">
        <v>19</v>
      </c>
    </row>
    <row r="14" spans="1:5" s="5" customFormat="1" ht="18.75" customHeight="1" x14ac:dyDescent="0.25">
      <c r="A14" s="15">
        <f>A8+49</f>
        <v>46523</v>
      </c>
      <c r="B14" s="6">
        <f t="shared" si="0"/>
        <v>46523</v>
      </c>
      <c r="C14" s="7" t="s">
        <v>7</v>
      </c>
      <c r="D14" s="65" t="s">
        <v>20</v>
      </c>
    </row>
    <row r="15" spans="1:5" s="5" customFormat="1" ht="18.75" customHeight="1" x14ac:dyDescent="0.25">
      <c r="A15" s="15">
        <f>A8+50</f>
        <v>46524</v>
      </c>
      <c r="B15" s="6">
        <f t="shared" si="0"/>
        <v>46524</v>
      </c>
      <c r="C15" s="7" t="s">
        <v>7</v>
      </c>
      <c r="D15" s="65" t="s">
        <v>21</v>
      </c>
    </row>
    <row r="16" spans="1:5" s="5" customFormat="1" ht="18.75" customHeight="1" x14ac:dyDescent="0.25">
      <c r="A16" s="15">
        <f>A8+60</f>
        <v>46534</v>
      </c>
      <c r="B16" s="6">
        <f t="shared" si="0"/>
        <v>0</v>
      </c>
      <c r="C16" s="7"/>
      <c r="D16" s="65" t="s">
        <v>22</v>
      </c>
    </row>
    <row r="17" spans="1:4" s="5" customFormat="1" ht="18.75" customHeight="1" x14ac:dyDescent="0.25">
      <c r="A17" s="15">
        <f>DATEVALUE("01.08."&amp;$B$1)</f>
        <v>46600</v>
      </c>
      <c r="B17" s="6">
        <f t="shared" si="0"/>
        <v>0</v>
      </c>
      <c r="C17" s="7"/>
      <c r="D17" s="65" t="s">
        <v>23</v>
      </c>
    </row>
    <row r="18" spans="1:4" s="5" customFormat="1" ht="18.75" customHeight="1" x14ac:dyDescent="0.25">
      <c r="A18" s="15">
        <f>DATEVALUE("03.10."&amp;$B$1)</f>
        <v>46663</v>
      </c>
      <c r="B18" s="6">
        <f t="shared" si="0"/>
        <v>46663</v>
      </c>
      <c r="C18" s="7" t="s">
        <v>7</v>
      </c>
      <c r="D18" s="65" t="s">
        <v>24</v>
      </c>
    </row>
    <row r="19" spans="1:4" s="5" customFormat="1" ht="18.75" customHeight="1" x14ac:dyDescent="0.25">
      <c r="A19" s="15">
        <f>DATE($B$1,10,1)+7-WEEKDAY(DATE($B$1,10,1),2)</f>
        <v>46663</v>
      </c>
      <c r="B19" s="6">
        <f t="shared" si="0"/>
        <v>0</v>
      </c>
      <c r="C19" s="7"/>
      <c r="D19" s="65" t="s">
        <v>25</v>
      </c>
    </row>
    <row r="20" spans="1:4" s="5" customFormat="1" ht="18.75" customHeight="1" x14ac:dyDescent="0.25">
      <c r="A20" s="15">
        <v>43399</v>
      </c>
      <c r="B20" s="6">
        <f t="shared" si="0"/>
        <v>0</v>
      </c>
      <c r="C20" s="7"/>
      <c r="D20" s="65" t="s">
        <v>26</v>
      </c>
    </row>
    <row r="21" spans="1:4" s="5" customFormat="1" ht="18.75" customHeight="1" x14ac:dyDescent="0.25">
      <c r="A21" s="15">
        <f>DATEVALUE("31.10."&amp;$B$1)</f>
        <v>46691</v>
      </c>
      <c r="B21" s="6">
        <f t="shared" si="0"/>
        <v>0</v>
      </c>
      <c r="C21" s="7"/>
      <c r="D21" s="65" t="s">
        <v>27</v>
      </c>
    </row>
    <row r="22" spans="1:4" s="5" customFormat="1" ht="18.75" customHeight="1" x14ac:dyDescent="0.25">
      <c r="A22" s="15">
        <f>DATEVALUE("01.11."&amp;$B$1)</f>
        <v>46692</v>
      </c>
      <c r="B22" s="6">
        <f t="shared" si="0"/>
        <v>0</v>
      </c>
      <c r="C22" s="7"/>
      <c r="D22" s="65" t="s">
        <v>28</v>
      </c>
    </row>
    <row r="23" spans="1:4" s="5" customFormat="1" ht="18.75" customHeight="1" x14ac:dyDescent="0.25">
      <c r="A23" s="15">
        <f>DATE($B$1,12,25)-WEEKDAY(DATE($B$1,12,25),2)-35</f>
        <v>46705</v>
      </c>
      <c r="B23" s="6">
        <f t="shared" si="0"/>
        <v>0</v>
      </c>
      <c r="C23" s="7"/>
      <c r="D23" s="65" t="s">
        <v>29</v>
      </c>
    </row>
    <row r="24" spans="1:4" s="5" customFormat="1" ht="18.75" customHeight="1" x14ac:dyDescent="0.25">
      <c r="A24" s="15">
        <f>DATE($B$1,12,25)-WEEKDAY(DATE($B$1,12,25),2)-32</f>
        <v>46708</v>
      </c>
      <c r="B24" s="6">
        <f t="shared" si="0"/>
        <v>0</v>
      </c>
      <c r="C24" s="7"/>
      <c r="D24" s="65" t="s">
        <v>30</v>
      </c>
    </row>
    <row r="25" spans="1:4" s="5" customFormat="1" ht="18.75" customHeight="1" x14ac:dyDescent="0.25">
      <c r="A25" s="15">
        <f>DATE($B$1,12,25)-WEEKDAY(DATE($B$1,12,25),2)-28</f>
        <v>46712</v>
      </c>
      <c r="B25" s="6">
        <f t="shared" si="0"/>
        <v>0</v>
      </c>
      <c r="C25" s="7"/>
      <c r="D25" s="65" t="s">
        <v>31</v>
      </c>
    </row>
    <row r="26" spans="1:4" s="5" customFormat="1" ht="18.75" customHeight="1" x14ac:dyDescent="0.25">
      <c r="A26" s="15">
        <f>DATE($B$1,12,25)-WEEKDAY(DATE($B$1,12,25),2)-21</f>
        <v>46719</v>
      </c>
      <c r="B26" s="6">
        <f t="shared" si="0"/>
        <v>0</v>
      </c>
      <c r="C26" s="7"/>
      <c r="D26" s="65" t="s">
        <v>32</v>
      </c>
    </row>
    <row r="27" spans="1:4" s="5" customFormat="1" ht="18.75" customHeight="1" x14ac:dyDescent="0.25">
      <c r="A27" s="15">
        <f>DATE($B$1,12,25)-WEEKDAY(DATE($B$1,12,25),2)-14</f>
        <v>46726</v>
      </c>
      <c r="B27" s="6">
        <f t="shared" si="0"/>
        <v>0</v>
      </c>
      <c r="C27" s="7"/>
      <c r="D27" s="65" t="s">
        <v>33</v>
      </c>
    </row>
    <row r="28" spans="1:4" s="5" customFormat="1" ht="18.75" customHeight="1" x14ac:dyDescent="0.25">
      <c r="A28" s="15">
        <f>DATE($B$1,12,25)-WEEKDAY(DATE($B$1,12,25),2)-7</f>
        <v>46733</v>
      </c>
      <c r="B28" s="6">
        <f t="shared" si="0"/>
        <v>0</v>
      </c>
      <c r="C28" s="7"/>
      <c r="D28" s="65" t="s">
        <v>34</v>
      </c>
    </row>
    <row r="29" spans="1:4" s="5" customFormat="1" ht="18.75" customHeight="1" x14ac:dyDescent="0.25">
      <c r="A29" s="15">
        <f>DATE($B$1,12,25)-WEEKDAY(DATE($B$1,12,25),2)</f>
        <v>46740</v>
      </c>
      <c r="B29" s="6">
        <f t="shared" si="0"/>
        <v>0</v>
      </c>
      <c r="C29" s="7"/>
      <c r="D29" s="65" t="s">
        <v>35</v>
      </c>
    </row>
    <row r="30" spans="1:4" s="5" customFormat="1" ht="18.75" customHeight="1" x14ac:dyDescent="0.25">
      <c r="A30" s="15">
        <f>DATEVALUE("24.12."&amp;$B$1)</f>
        <v>46745</v>
      </c>
      <c r="B30" s="6">
        <f t="shared" si="0"/>
        <v>0</v>
      </c>
      <c r="C30" s="7"/>
      <c r="D30" s="65" t="s">
        <v>36</v>
      </c>
    </row>
    <row r="31" spans="1:4" s="5" customFormat="1" ht="18.75" customHeight="1" x14ac:dyDescent="0.25">
      <c r="A31" s="15">
        <f>DATEVALUE("25.12."&amp;$B$1)</f>
        <v>46746</v>
      </c>
      <c r="B31" s="6">
        <f t="shared" si="0"/>
        <v>46746</v>
      </c>
      <c r="C31" s="7" t="s">
        <v>7</v>
      </c>
      <c r="D31" s="65" t="s">
        <v>37</v>
      </c>
    </row>
    <row r="32" spans="1:4" s="5" customFormat="1" ht="18.75" customHeight="1" x14ac:dyDescent="0.25">
      <c r="A32" s="15">
        <f>DATEVALUE("26.12."&amp;$B$1)</f>
        <v>46747</v>
      </c>
      <c r="B32" s="6">
        <f t="shared" si="0"/>
        <v>46747</v>
      </c>
      <c r="C32" s="7" t="s">
        <v>7</v>
      </c>
      <c r="D32" s="65" t="s">
        <v>38</v>
      </c>
    </row>
    <row r="33" spans="1:5" s="5" customFormat="1" ht="18.75" customHeight="1" x14ac:dyDescent="0.25">
      <c r="A33" s="15">
        <f>DATEVALUE("31.12."&amp;$B$1)</f>
        <v>46752</v>
      </c>
      <c r="B33" s="6">
        <f t="shared" si="0"/>
        <v>0</v>
      </c>
      <c r="C33" s="7"/>
      <c r="D33" s="65" t="s">
        <v>39</v>
      </c>
    </row>
    <row r="34" spans="1:5" s="5" customFormat="1" ht="18.75" customHeight="1" x14ac:dyDescent="0.25">
      <c r="A34" s="16"/>
      <c r="B34" s="6">
        <f t="shared" si="0"/>
        <v>0</v>
      </c>
      <c r="C34" s="7"/>
      <c r="D34" s="68"/>
    </row>
    <row r="35" spans="1:5" s="5" customFormat="1" ht="18.75" customHeight="1" x14ac:dyDescent="0.25">
      <c r="A35" s="16"/>
      <c r="B35" s="6">
        <f t="shared" si="0"/>
        <v>0</v>
      </c>
      <c r="C35" s="9"/>
      <c r="D35" s="68"/>
      <c r="E35" s="8"/>
    </row>
    <row r="36" spans="1:5" s="5" customFormat="1" ht="18.75" customHeight="1" x14ac:dyDescent="0.25">
      <c r="A36" s="16"/>
      <c r="B36" s="6">
        <f t="shared" si="0"/>
        <v>0</v>
      </c>
      <c r="C36" s="7"/>
      <c r="D36" s="68"/>
    </row>
    <row r="37" spans="1:5" s="5" customFormat="1" ht="18.75" customHeight="1" x14ac:dyDescent="0.25">
      <c r="A37" s="16"/>
      <c r="B37" s="6">
        <f t="shared" si="0"/>
        <v>0</v>
      </c>
      <c r="C37" s="7"/>
      <c r="D37" s="68"/>
    </row>
    <row r="38" spans="1:5" s="5" customFormat="1" ht="18.75" customHeight="1" x14ac:dyDescent="0.25">
      <c r="A38" s="16"/>
      <c r="B38" s="6">
        <f t="shared" si="0"/>
        <v>0</v>
      </c>
      <c r="C38" s="7"/>
      <c r="D38" s="68"/>
    </row>
    <row r="39" spans="1:5" s="5" customFormat="1" ht="18.75" customHeight="1" x14ac:dyDescent="0.25">
      <c r="A39" s="16"/>
      <c r="B39" s="6">
        <f t="shared" si="0"/>
        <v>0</v>
      </c>
      <c r="C39" s="7"/>
      <c r="D39" s="68"/>
    </row>
    <row r="40" spans="1:5" s="5" customFormat="1" ht="18.75" customHeight="1" x14ac:dyDescent="0.25">
      <c r="A40" s="16"/>
      <c r="B40" s="6">
        <f t="shared" si="0"/>
        <v>0</v>
      </c>
      <c r="C40" s="7"/>
      <c r="D40" s="68"/>
    </row>
    <row r="41" spans="1:5" s="5" customFormat="1" ht="18.75" customHeight="1" x14ac:dyDescent="0.25">
      <c r="A41" s="16"/>
      <c r="B41" s="6">
        <f t="shared" si="0"/>
        <v>0</v>
      </c>
      <c r="C41" s="7"/>
      <c r="D41" s="68"/>
    </row>
    <row r="42" spans="1:5" s="5" customFormat="1" ht="18.75" customHeight="1" x14ac:dyDescent="0.25">
      <c r="A42" s="7"/>
      <c r="B42" s="6">
        <f t="shared" si="0"/>
        <v>0</v>
      </c>
      <c r="C42" s="7"/>
      <c r="D42" s="68"/>
    </row>
    <row r="43" spans="1:5" s="5" customFormat="1" ht="18.75" customHeight="1" x14ac:dyDescent="0.25">
      <c r="A43" s="7"/>
      <c r="B43" s="6">
        <f t="shared" si="0"/>
        <v>0</v>
      </c>
      <c r="C43" s="7"/>
      <c r="D43" s="68"/>
    </row>
    <row r="44" spans="1:5" s="5" customFormat="1" ht="18.75" customHeight="1" x14ac:dyDescent="0.25">
      <c r="A44" s="7"/>
      <c r="B44" s="6">
        <f t="shared" si="0"/>
        <v>0</v>
      </c>
      <c r="C44" s="7"/>
      <c r="D44" s="68"/>
    </row>
    <row r="45" spans="1:5" s="5" customFormat="1" ht="18.75" customHeight="1" x14ac:dyDescent="0.25">
      <c r="A45" s="7"/>
      <c r="B45" s="6">
        <f t="shared" si="0"/>
        <v>0</v>
      </c>
      <c r="C45" s="7"/>
      <c r="D45" s="68"/>
    </row>
    <row r="46" spans="1:5" s="5" customFormat="1" ht="18.75" customHeight="1" x14ac:dyDescent="0.25">
      <c r="A46" s="7"/>
      <c r="B46" s="6">
        <f t="shared" si="0"/>
        <v>0</v>
      </c>
      <c r="C46" s="7"/>
      <c r="D46" s="68"/>
    </row>
    <row r="47" spans="1:5" s="5" customFormat="1" ht="18.75" customHeight="1" x14ac:dyDescent="0.25">
      <c r="A47" s="16"/>
      <c r="B47" s="6">
        <f t="shared" si="0"/>
        <v>0</v>
      </c>
      <c r="C47" s="7"/>
      <c r="D47" s="68"/>
    </row>
    <row r="48" spans="1:5" s="5" customFormat="1" ht="18.75" customHeight="1" x14ac:dyDescent="0.25">
      <c r="A48" s="7"/>
      <c r="B48" s="6">
        <f t="shared" si="0"/>
        <v>0</v>
      </c>
      <c r="C48" s="7"/>
      <c r="D48" s="68"/>
    </row>
    <row r="49" spans="1:4" s="5" customFormat="1" ht="18.75" customHeight="1" x14ac:dyDescent="0.25">
      <c r="A49" s="7"/>
      <c r="B49" s="6">
        <f t="shared" si="0"/>
        <v>0</v>
      </c>
      <c r="C49" s="7"/>
      <c r="D49" s="68"/>
    </row>
  </sheetData>
  <sheetProtection algorithmName="SHA-512" hashValue="Aj6WGkEAx0VkwvamJpQp0CquOzY/rxFXuZd0h0RhuwjcGEu7TIbSH21bYHbOwnoWPxF8C1ZOp6OgF0Oh55cqNg==" saltValue="3xUVRf2Twc8+4fkBAZ283Q==" spinCount="100000" sheet="1" objects="1" scenarios="1"/>
  <customSheetViews>
    <customSheetView guid="{4652D98A-10A8-4A41-BE02-6BC110D8BB01}">
      <selection activeCell="L16" sqref="L16"/>
      <pageMargins left="0.7" right="0.7" top="0.78740157499999996" bottom="0.78740157499999996" header="0.3" footer="0.3"/>
    </customSheetView>
  </customSheetViews>
  <conditionalFormatting sqref="A2:D49">
    <cfRule type="expression" dxfId="1" priority="1" stopIfTrue="1">
      <formula>AND(WEEKDAY($B2,2)&gt;5,$B2&gt;0)</formula>
    </cfRule>
    <cfRule type="expression" dxfId="0" priority="2">
      <formula>IF($C2="x",1,0)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249977111117893"/>
  </sheetPr>
  <dimension ref="A1:B13"/>
  <sheetViews>
    <sheetView workbookViewId="0">
      <selection activeCell="A2" sqref="A2"/>
    </sheetView>
  </sheetViews>
  <sheetFormatPr baseColWidth="10" defaultColWidth="11.42578125" defaultRowHeight="15" x14ac:dyDescent="0.25"/>
  <cols>
    <col min="1" max="1" width="22.85546875" style="2" customWidth="1"/>
    <col min="2" max="2" width="18" customWidth="1"/>
  </cols>
  <sheetData>
    <row r="1" spans="1:2" s="3" customFormat="1" ht="42.75" customHeight="1" x14ac:dyDescent="0.25">
      <c r="A1" s="17" t="s">
        <v>41</v>
      </c>
      <c r="B1" s="18" t="s">
        <v>4</v>
      </c>
    </row>
    <row r="2" spans="1:2" ht="21" x14ac:dyDescent="0.35">
      <c r="A2" s="61">
        <f>Januar!B1</f>
        <v>46388</v>
      </c>
      <c r="B2" s="19">
        <f>Januar!G36</f>
        <v>0.33333333333333337</v>
      </c>
    </row>
    <row r="3" spans="1:2" ht="21" x14ac:dyDescent="0.35">
      <c r="A3" s="62">
        <f>EDATE(A2,1)</f>
        <v>46419</v>
      </c>
      <c r="B3" s="20">
        <f>Februar!G36</f>
        <v>0</v>
      </c>
    </row>
    <row r="4" spans="1:2" ht="21" x14ac:dyDescent="0.35">
      <c r="A4" s="61">
        <f>EDATE(A3,1)</f>
        <v>46447</v>
      </c>
      <c r="B4" s="19">
        <f>März!G36</f>
        <v>0</v>
      </c>
    </row>
    <row r="5" spans="1:2" ht="21" x14ac:dyDescent="0.35">
      <c r="A5" s="62">
        <f t="shared" ref="A5:A13" si="0">EDATE(A4,1)</f>
        <v>46478</v>
      </c>
      <c r="B5" s="20">
        <f>April!G35</f>
        <v>0</v>
      </c>
    </row>
    <row r="6" spans="1:2" ht="21" x14ac:dyDescent="0.35">
      <c r="A6" s="61">
        <f t="shared" si="0"/>
        <v>46508</v>
      </c>
      <c r="B6" s="19">
        <f>Mai!G36</f>
        <v>0</v>
      </c>
    </row>
    <row r="7" spans="1:2" ht="21" x14ac:dyDescent="0.35">
      <c r="A7" s="62">
        <f t="shared" si="0"/>
        <v>46539</v>
      </c>
      <c r="B7" s="20">
        <f>Juni!G35</f>
        <v>0</v>
      </c>
    </row>
    <row r="8" spans="1:2" ht="21" x14ac:dyDescent="0.35">
      <c r="A8" s="61">
        <f t="shared" si="0"/>
        <v>46569</v>
      </c>
      <c r="B8" s="19">
        <f>Juli!G36</f>
        <v>0</v>
      </c>
    </row>
    <row r="9" spans="1:2" ht="21" x14ac:dyDescent="0.35">
      <c r="A9" s="62">
        <f t="shared" si="0"/>
        <v>46600</v>
      </c>
      <c r="B9" s="20">
        <f>August!G36</f>
        <v>0</v>
      </c>
    </row>
    <row r="10" spans="1:2" ht="21" x14ac:dyDescent="0.35">
      <c r="A10" s="61">
        <f t="shared" si="0"/>
        <v>46631</v>
      </c>
      <c r="B10" s="19">
        <f>September!G35</f>
        <v>0</v>
      </c>
    </row>
    <row r="11" spans="1:2" ht="21" x14ac:dyDescent="0.35">
      <c r="A11" s="62">
        <f t="shared" si="0"/>
        <v>46661</v>
      </c>
      <c r="B11" s="20">
        <f>Oktober!G36</f>
        <v>0</v>
      </c>
    </row>
    <row r="12" spans="1:2" ht="21" x14ac:dyDescent="0.35">
      <c r="A12" s="61">
        <f t="shared" si="0"/>
        <v>46692</v>
      </c>
      <c r="B12" s="19">
        <f>November!G35</f>
        <v>0</v>
      </c>
    </row>
    <row r="13" spans="1:2" ht="21.75" thickBot="1" x14ac:dyDescent="0.4">
      <c r="A13" s="63">
        <f t="shared" si="0"/>
        <v>46722</v>
      </c>
      <c r="B13" s="21">
        <f>Dezember!G36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9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46419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46419</v>
      </c>
      <c r="C4" s="34">
        <f>B4</f>
        <v>46419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46420</v>
      </c>
      <c r="C5" s="37">
        <f>B5</f>
        <v>46420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1" si="1">B5+1</f>
        <v>46421</v>
      </c>
      <c r="C6" s="37">
        <f t="shared" ref="C6:C30" si="2">B6</f>
        <v>46421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46422</v>
      </c>
      <c r="C7" s="37">
        <f>B7</f>
        <v>46422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46423</v>
      </c>
      <c r="C8" s="37">
        <f t="shared" si="2"/>
        <v>46423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46424</v>
      </c>
      <c r="C9" s="37">
        <f t="shared" si="2"/>
        <v>46424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46425</v>
      </c>
      <c r="C10" s="37">
        <f t="shared" si="2"/>
        <v>46425</v>
      </c>
      <c r="D10" s="28"/>
      <c r="E10" s="28"/>
      <c r="F10" s="28"/>
      <c r="G10" s="38" t="str">
        <f t="shared" ref="G10:G32" si="3">IF(E10,IF(D10,IF(D10&gt;E10,E10+"24:00"-D10,E10-D10)-F10,""),"")</f>
        <v/>
      </c>
    </row>
    <row r="11" spans="2:13" ht="18.75" x14ac:dyDescent="0.3">
      <c r="B11" s="36">
        <f t="shared" si="1"/>
        <v>46426</v>
      </c>
      <c r="C11" s="37">
        <f t="shared" si="2"/>
        <v>46426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46427</v>
      </c>
      <c r="C12" s="37">
        <f t="shared" si="2"/>
        <v>46427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46428</v>
      </c>
      <c r="C13" s="37">
        <f t="shared" si="2"/>
        <v>46428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46429</v>
      </c>
      <c r="C14" s="37">
        <f t="shared" si="2"/>
        <v>46429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46430</v>
      </c>
      <c r="C15" s="37">
        <f t="shared" si="2"/>
        <v>46430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46431</v>
      </c>
      <c r="C16" s="37">
        <f t="shared" si="2"/>
        <v>46431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46432</v>
      </c>
      <c r="C17" s="37">
        <f t="shared" si="2"/>
        <v>46432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46433</v>
      </c>
      <c r="C18" s="37">
        <f t="shared" si="2"/>
        <v>46433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46434</v>
      </c>
      <c r="C19" s="37">
        <f t="shared" si="2"/>
        <v>46434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46435</v>
      </c>
      <c r="C20" s="37">
        <f t="shared" si="2"/>
        <v>46435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46436</v>
      </c>
      <c r="C21" s="37">
        <f t="shared" si="2"/>
        <v>46436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46437</v>
      </c>
      <c r="C22" s="37">
        <f t="shared" si="2"/>
        <v>46437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46438</v>
      </c>
      <c r="C23" s="37">
        <f t="shared" si="2"/>
        <v>46438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46439</v>
      </c>
      <c r="C24" s="37">
        <f t="shared" si="2"/>
        <v>46439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46440</v>
      </c>
      <c r="C25" s="37">
        <f t="shared" si="2"/>
        <v>46440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46441</v>
      </c>
      <c r="C26" s="37">
        <f t="shared" si="2"/>
        <v>46441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46442</v>
      </c>
      <c r="C27" s="37">
        <f t="shared" si="2"/>
        <v>46442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46443</v>
      </c>
      <c r="C28" s="37">
        <f t="shared" si="2"/>
        <v>46443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46444</v>
      </c>
      <c r="C29" s="37">
        <f t="shared" si="2"/>
        <v>46444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46445</v>
      </c>
      <c r="C30" s="37">
        <f t="shared" si="2"/>
        <v>46445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46446</v>
      </c>
      <c r="C31" s="37">
        <f t="shared" ref="C31" si="4">B31</f>
        <v>46446</v>
      </c>
      <c r="D31" s="28"/>
      <c r="E31" s="28"/>
      <c r="F31" s="28"/>
      <c r="G31" s="38" t="str">
        <f t="shared" ref="G31" si="5">IF(E31,IF(D31,IF(D31&gt;E31,E31+"24:00"-D31,E31-D31)-F31,""),"")</f>
        <v/>
      </c>
    </row>
    <row r="32" spans="2:7" ht="19.5" thickBot="1" x14ac:dyDescent="0.35">
      <c r="B32" s="39"/>
      <c r="C32" s="44"/>
      <c r="D32" s="29"/>
      <c r="E32" s="29"/>
      <c r="F32" s="29"/>
      <c r="G32" s="41" t="str">
        <f t="shared" si="3"/>
        <v/>
      </c>
    </row>
    <row r="33" spans="2:7" ht="18" hidden="1" thickTop="1" x14ac:dyDescent="0.3">
      <c r="B33" s="53"/>
      <c r="C33" s="51"/>
      <c r="D33" s="31"/>
      <c r="E33" s="57"/>
      <c r="F33" s="31"/>
      <c r="G33" s="52"/>
    </row>
    <row r="34" spans="2:7" ht="17.25" hidden="1" x14ac:dyDescent="0.3">
      <c r="B34" s="42"/>
      <c r="D34" s="31"/>
      <c r="E34" s="31"/>
      <c r="F34" s="31"/>
      <c r="G34" s="45"/>
    </row>
    <row r="35" spans="2:7" ht="18.75" thickTop="1" thickBot="1" x14ac:dyDescent="0.35">
      <c r="B35" s="48"/>
      <c r="C35" s="49"/>
      <c r="D35" s="45"/>
      <c r="E35" s="50"/>
      <c r="F35" s="45"/>
      <c r="G35" s="50"/>
    </row>
    <row r="36" spans="2:7" ht="27" customHeight="1" thickBot="1" x14ac:dyDescent="0.3">
      <c r="B36" s="71" t="s">
        <v>43</v>
      </c>
      <c r="C36" s="72"/>
      <c r="D36" s="76"/>
      <c r="E36" s="76"/>
      <c r="F36" s="77"/>
      <c r="G36" s="56">
        <f>SUM(G4:G32)</f>
        <v>0</v>
      </c>
    </row>
    <row r="37" spans="2:7" ht="15.75" x14ac:dyDescent="0.25">
      <c r="B37" s="42"/>
      <c r="D37" s="47"/>
      <c r="E37" s="47"/>
      <c r="F37" s="47"/>
      <c r="G37" s="47"/>
    </row>
    <row r="38" spans="2:7" x14ac:dyDescent="0.25">
      <c r="B38" s="42"/>
    </row>
    <row r="39" spans="2:7" x14ac:dyDescent="0.25">
      <c r="G39" s="46"/>
    </row>
  </sheetData>
  <sheetProtection algorithmName="SHA-512" hashValue="B3tV9QSR1uBq2GhKBVZTpYAyrXmnSdKnBuTmCXh+dn/aHkPkcac1pJFCPRqjs2Q8ZuegpfImpsxCM1VcYJzKFA==" saltValue="1a2u78H39w/Gx4Ek/YdyPQ==" spinCount="100000" sheet="1" objects="1" scenarios="1" formatCells="0" formatColumns="0" formatRows="0"/>
  <customSheetViews>
    <customSheetView guid="{4652D98A-10A8-4A41-BE02-6BC110D8BB01}" showGridLines="0">
      <pane xSplit="4" ySplit="4" topLeftCell="E8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6:F36"/>
    <mergeCell ref="B3:C3"/>
    <mergeCell ref="B2:G2"/>
  </mergeCells>
  <conditionalFormatting sqref="B4:G32">
    <cfRule type="expression" dxfId="22" priority="2" stopIfTrue="1">
      <formula>AND(WEEKDAY($B4,2)&gt;5,$B4&gt;0)</formula>
    </cfRule>
  </conditionalFormatting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B089A26D-7D0F-4C47-BE27-F4685B7B6CC6}">
            <xm:f>AND(MATCH($B4,Feiertage!$B$2:$B$49,0)&gt;0,$B4&gt;0)</xm:f>
            <x14:dxf>
              <fill>
                <patternFill>
                  <bgColor theme="5" tint="0.59996337778862885"/>
                </patternFill>
              </fill>
            </x14:dxf>
          </x14:cfRule>
          <xm:sqref>B4:G32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38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46447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46447</v>
      </c>
      <c r="C4" s="34">
        <f>B4</f>
        <v>46447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46448</v>
      </c>
      <c r="C5" s="37">
        <f>B5</f>
        <v>46448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4" si="1">B5+1</f>
        <v>46449</v>
      </c>
      <c r="C6" s="37">
        <f t="shared" ref="C6:C34" si="2">B6</f>
        <v>46449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46450</v>
      </c>
      <c r="C7" s="37">
        <f t="shared" si="2"/>
        <v>46450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46451</v>
      </c>
      <c r="C8" s="37">
        <f t="shared" si="2"/>
        <v>46451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46452</v>
      </c>
      <c r="C9" s="37">
        <f t="shared" si="2"/>
        <v>46452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46453</v>
      </c>
      <c r="C10" s="37">
        <f t="shared" si="2"/>
        <v>46453</v>
      </c>
      <c r="D10" s="28"/>
      <c r="E10" s="28"/>
      <c r="F10" s="28"/>
      <c r="G10" s="38" t="str">
        <f t="shared" ref="G10:G34" si="3">IF(E10,IF(D10,IF(D10&gt;E10,E10+"24:00"-D10,E10-D10)-F10,""),"")</f>
        <v/>
      </c>
    </row>
    <row r="11" spans="2:13" ht="18.75" x14ac:dyDescent="0.3">
      <c r="B11" s="36">
        <f t="shared" si="1"/>
        <v>46454</v>
      </c>
      <c r="C11" s="37">
        <f t="shared" si="2"/>
        <v>46454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46455</v>
      </c>
      <c r="C12" s="37">
        <f t="shared" si="2"/>
        <v>46455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46456</v>
      </c>
      <c r="C13" s="37">
        <f t="shared" si="2"/>
        <v>46456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46457</v>
      </c>
      <c r="C14" s="37">
        <f t="shared" si="2"/>
        <v>46457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46458</v>
      </c>
      <c r="C15" s="37">
        <f t="shared" si="2"/>
        <v>46458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46459</v>
      </c>
      <c r="C16" s="37">
        <f t="shared" si="2"/>
        <v>46459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46460</v>
      </c>
      <c r="C17" s="37">
        <f t="shared" si="2"/>
        <v>46460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46461</v>
      </c>
      <c r="C18" s="37">
        <f t="shared" si="2"/>
        <v>46461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46462</v>
      </c>
      <c r="C19" s="37">
        <f t="shared" si="2"/>
        <v>46462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46463</v>
      </c>
      <c r="C20" s="37">
        <f t="shared" si="2"/>
        <v>46463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46464</v>
      </c>
      <c r="C21" s="37">
        <f t="shared" si="2"/>
        <v>46464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46465</v>
      </c>
      <c r="C22" s="37">
        <f t="shared" si="2"/>
        <v>46465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46466</v>
      </c>
      <c r="C23" s="37">
        <f t="shared" si="2"/>
        <v>46466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46467</v>
      </c>
      <c r="C24" s="37">
        <f t="shared" si="2"/>
        <v>46467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46468</v>
      </c>
      <c r="C25" s="37">
        <f t="shared" si="2"/>
        <v>46468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46469</v>
      </c>
      <c r="C26" s="37">
        <f t="shared" si="2"/>
        <v>46469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46470</v>
      </c>
      <c r="C27" s="37">
        <f t="shared" si="2"/>
        <v>46470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46471</v>
      </c>
      <c r="C28" s="37">
        <f t="shared" si="2"/>
        <v>46471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46472</v>
      </c>
      <c r="C29" s="37">
        <f t="shared" si="2"/>
        <v>46472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46473</v>
      </c>
      <c r="C30" s="37">
        <f t="shared" si="2"/>
        <v>46473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46474</v>
      </c>
      <c r="C31" s="37">
        <f t="shared" si="2"/>
        <v>46474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46475</v>
      </c>
      <c r="C32" s="37">
        <f t="shared" si="2"/>
        <v>46475</v>
      </c>
      <c r="D32" s="28"/>
      <c r="E32" s="28"/>
      <c r="F32" s="28"/>
      <c r="G32" s="38" t="str">
        <f t="shared" si="3"/>
        <v/>
      </c>
    </row>
    <row r="33" spans="2:7" ht="18.75" x14ac:dyDescent="0.3">
      <c r="B33" s="36">
        <f t="shared" si="1"/>
        <v>46476</v>
      </c>
      <c r="C33" s="37">
        <f t="shared" si="2"/>
        <v>46476</v>
      </c>
      <c r="D33" s="28"/>
      <c r="E33" s="28"/>
      <c r="F33" s="28"/>
      <c r="G33" s="38" t="str">
        <f t="shared" si="3"/>
        <v/>
      </c>
    </row>
    <row r="34" spans="2:7" ht="19.5" thickBot="1" x14ac:dyDescent="0.35">
      <c r="B34" s="39">
        <f t="shared" si="1"/>
        <v>46477</v>
      </c>
      <c r="C34" s="40">
        <f t="shared" si="2"/>
        <v>46477</v>
      </c>
      <c r="D34" s="29"/>
      <c r="E34" s="29"/>
      <c r="F34" s="29"/>
      <c r="G34" s="41" t="str">
        <f t="shared" si="3"/>
        <v/>
      </c>
    </row>
    <row r="35" spans="2:7" ht="16.5" thickTop="1" thickBot="1" x14ac:dyDescent="0.3">
      <c r="B35" s="42"/>
    </row>
    <row r="36" spans="2:7" ht="27" customHeight="1" thickBot="1" x14ac:dyDescent="0.3">
      <c r="B36" s="71" t="s">
        <v>43</v>
      </c>
      <c r="C36" s="72"/>
      <c r="D36" s="72"/>
      <c r="E36" s="72"/>
      <c r="F36" s="73"/>
      <c r="G36" s="56">
        <f>SUM(G4:G34)</f>
        <v>0</v>
      </c>
    </row>
    <row r="37" spans="2:7" x14ac:dyDescent="0.25">
      <c r="B37" s="42"/>
    </row>
    <row r="38" spans="2:7" x14ac:dyDescent="0.25">
      <c r="B38" s="42"/>
    </row>
  </sheetData>
  <sheetProtection algorithmName="SHA-512" hashValue="kUpQ0rvVYUwiJiVyAUoVWG2SIMhrbKYagCRdSz6C4W+XLmQzE05z7IW53RYyCFwWjIZNgJCEyXjUwZRwZLF+pw==" saltValue="gcZSAhbnTkEOEaRFirwUlQ==" spinCount="100000" sheet="1" objects="1" scenarios="1" formatCells="0" formatColumns="0" formatRows="0"/>
  <customSheetViews>
    <customSheetView guid="{4652D98A-10A8-4A41-BE02-6BC110D8BB01}" showGridLines="0">
      <pane xSplit="4" ySplit="4" topLeftCell="E5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6:F36"/>
    <mergeCell ref="B3:C3"/>
    <mergeCell ref="B2:G2"/>
  </mergeCells>
  <conditionalFormatting sqref="B4:G34">
    <cfRule type="expression" dxfId="20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CF27C484-25BC-46D1-949B-07F87D68C370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37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46478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2" t="s">
        <v>2</v>
      </c>
      <c r="F3" s="22" t="s">
        <v>3</v>
      </c>
      <c r="G3" s="22" t="s">
        <v>4</v>
      </c>
    </row>
    <row r="4" spans="2:13" ht="19.5" thickTop="1" x14ac:dyDescent="0.3">
      <c r="B4" s="33">
        <f>B1</f>
        <v>46478</v>
      </c>
      <c r="C4" s="34">
        <f>B4</f>
        <v>46478</v>
      </c>
      <c r="D4" s="26"/>
      <c r="E4" s="26"/>
      <c r="F4" s="26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46479</v>
      </c>
      <c r="C5" s="37">
        <f>B5</f>
        <v>46479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3" si="1">B5+1</f>
        <v>46480</v>
      </c>
      <c r="C6" s="37">
        <f t="shared" ref="C6:C33" si="2">B6</f>
        <v>46480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46481</v>
      </c>
      <c r="C7" s="37">
        <f t="shared" si="2"/>
        <v>46481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46482</v>
      </c>
      <c r="C8" s="37">
        <f t="shared" si="2"/>
        <v>46482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46483</v>
      </c>
      <c r="C9" s="37">
        <f t="shared" si="2"/>
        <v>46483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46484</v>
      </c>
      <c r="C10" s="37">
        <f t="shared" si="2"/>
        <v>46484</v>
      </c>
      <c r="D10" s="28"/>
      <c r="E10" s="28"/>
      <c r="F10" s="28"/>
      <c r="G10" s="38" t="str">
        <f t="shared" ref="G10:G33" si="3">IF(E10,IF(D10,IF(D10&gt;E10,E10+"24:00"-D10,E10-D10)-F10,""),"")</f>
        <v/>
      </c>
    </row>
    <row r="11" spans="2:13" ht="18.75" x14ac:dyDescent="0.3">
      <c r="B11" s="36">
        <f t="shared" si="1"/>
        <v>46485</v>
      </c>
      <c r="C11" s="37">
        <f t="shared" si="2"/>
        <v>46485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46486</v>
      </c>
      <c r="C12" s="37">
        <f t="shared" si="2"/>
        <v>46486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46487</v>
      </c>
      <c r="C13" s="37">
        <f t="shared" si="2"/>
        <v>46487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46488</v>
      </c>
      <c r="C14" s="37">
        <f t="shared" si="2"/>
        <v>46488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46489</v>
      </c>
      <c r="C15" s="37">
        <f t="shared" si="2"/>
        <v>46489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46490</v>
      </c>
      <c r="C16" s="37">
        <f t="shared" si="2"/>
        <v>46490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46491</v>
      </c>
      <c r="C17" s="37">
        <f t="shared" si="2"/>
        <v>46491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46492</v>
      </c>
      <c r="C18" s="37">
        <f t="shared" si="2"/>
        <v>46492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46493</v>
      </c>
      <c r="C19" s="37">
        <f t="shared" si="2"/>
        <v>46493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46494</v>
      </c>
      <c r="C20" s="37">
        <f t="shared" si="2"/>
        <v>46494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46495</v>
      </c>
      <c r="C21" s="37">
        <f t="shared" si="2"/>
        <v>46495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46496</v>
      </c>
      <c r="C22" s="37">
        <f t="shared" si="2"/>
        <v>46496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46497</v>
      </c>
      <c r="C23" s="37">
        <f t="shared" si="2"/>
        <v>46497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46498</v>
      </c>
      <c r="C24" s="37">
        <f t="shared" si="2"/>
        <v>46498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46499</v>
      </c>
      <c r="C25" s="37">
        <f t="shared" si="2"/>
        <v>46499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46500</v>
      </c>
      <c r="C26" s="37">
        <f t="shared" si="2"/>
        <v>46500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46501</v>
      </c>
      <c r="C27" s="37">
        <f t="shared" si="2"/>
        <v>46501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46502</v>
      </c>
      <c r="C28" s="37">
        <f t="shared" si="2"/>
        <v>46502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46503</v>
      </c>
      <c r="C29" s="37">
        <f t="shared" si="2"/>
        <v>46503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46504</v>
      </c>
      <c r="C30" s="37">
        <f t="shared" si="2"/>
        <v>46504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46505</v>
      </c>
      <c r="C31" s="37">
        <f t="shared" si="2"/>
        <v>46505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46506</v>
      </c>
      <c r="C32" s="37">
        <f t="shared" si="2"/>
        <v>46506</v>
      </c>
      <c r="D32" s="28"/>
      <c r="E32" s="28"/>
      <c r="F32" s="28"/>
      <c r="G32" s="38" t="str">
        <f t="shared" si="3"/>
        <v/>
      </c>
    </row>
    <row r="33" spans="2:7" ht="19.5" thickBot="1" x14ac:dyDescent="0.35">
      <c r="B33" s="39">
        <f t="shared" si="1"/>
        <v>46507</v>
      </c>
      <c r="C33" s="44">
        <f t="shared" si="2"/>
        <v>46507</v>
      </c>
      <c r="D33" s="29"/>
      <c r="E33" s="29"/>
      <c r="F33" s="29"/>
      <c r="G33" s="41" t="str">
        <f t="shared" si="3"/>
        <v/>
      </c>
    </row>
    <row r="34" spans="2:7" ht="18.75" thickTop="1" thickBot="1" x14ac:dyDescent="0.35">
      <c r="B34" s="42"/>
      <c r="D34" s="31"/>
      <c r="E34" s="31"/>
      <c r="F34" s="31"/>
      <c r="G34" s="45"/>
    </row>
    <row r="35" spans="2:7" ht="24" thickBot="1" x14ac:dyDescent="0.4">
      <c r="B35" s="79" t="s">
        <v>40</v>
      </c>
      <c r="C35" s="80"/>
      <c r="D35" s="80"/>
      <c r="E35" s="80"/>
      <c r="F35" s="81"/>
      <c r="G35" s="43">
        <f>SUM(G4:G33)</f>
        <v>0</v>
      </c>
    </row>
    <row r="36" spans="2:7" ht="27" customHeight="1" x14ac:dyDescent="0.25">
      <c r="B36" s="58" t="s">
        <v>43</v>
      </c>
      <c r="C36" s="59"/>
      <c r="D36" s="59"/>
      <c r="E36" s="59"/>
      <c r="F36" s="59"/>
      <c r="G36" s="55"/>
    </row>
    <row r="37" spans="2:7" x14ac:dyDescent="0.25">
      <c r="B37" s="42"/>
    </row>
  </sheetData>
  <sheetProtection algorithmName="SHA-512" hashValue="vaiEA6o5EpYI01ojgFLuvooPTaZPrwCm3GulWJ5m0BWh/TxMKNNCqqjJwt3kSEdhPztIO4Ts8OPjwrI8CCVVKg==" saltValue="YIbmx3yoRkLxTlyXp1dprQ==" spinCount="100000" sheet="1" objects="1" scenarios="1" formatCells="0" formatColumns="0" formatRows="0"/>
  <customSheetViews>
    <customSheetView guid="{4652D98A-10A8-4A41-BE02-6BC110D8BB01}" showGridLines="0">
      <pane xSplit="4" ySplit="4" topLeftCell="E5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5:F35"/>
    <mergeCell ref="B3:C3"/>
    <mergeCell ref="B2:G2"/>
  </mergeCells>
  <conditionalFormatting sqref="B4:G33">
    <cfRule type="expression" dxfId="18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08F9CB87-ED6C-4D73-A96C-B7B4CEC1C408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8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46508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46508</v>
      </c>
      <c r="C4" s="34">
        <f>B4</f>
        <v>46508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46509</v>
      </c>
      <c r="C5" s="37">
        <f>B5</f>
        <v>46509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4" si="1">B5+1</f>
        <v>46510</v>
      </c>
      <c r="C6" s="37">
        <f t="shared" ref="C6:C34" si="2">B6</f>
        <v>46510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46511</v>
      </c>
      <c r="C7" s="37">
        <f t="shared" si="2"/>
        <v>46511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46512</v>
      </c>
      <c r="C8" s="37">
        <f t="shared" si="2"/>
        <v>46512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46513</v>
      </c>
      <c r="C9" s="37">
        <f t="shared" si="2"/>
        <v>46513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46514</v>
      </c>
      <c r="C10" s="37">
        <f t="shared" si="2"/>
        <v>46514</v>
      </c>
      <c r="D10" s="28"/>
      <c r="E10" s="28"/>
      <c r="F10" s="28"/>
      <c r="G10" s="38" t="str">
        <f t="shared" ref="G10:G34" si="3">IF(E10,IF(D10,IF(D10&gt;E10,E10+"24:00"-D10,E10-D10)-F10,""),"")</f>
        <v/>
      </c>
    </row>
    <row r="11" spans="2:13" ht="18.75" x14ac:dyDescent="0.3">
      <c r="B11" s="36">
        <f t="shared" si="1"/>
        <v>46515</v>
      </c>
      <c r="C11" s="37">
        <f t="shared" si="2"/>
        <v>46515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46516</v>
      </c>
      <c r="C12" s="37">
        <f t="shared" si="2"/>
        <v>46516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46517</v>
      </c>
      <c r="C13" s="37">
        <f t="shared" si="2"/>
        <v>46517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46518</v>
      </c>
      <c r="C14" s="37">
        <f t="shared" si="2"/>
        <v>46518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46519</v>
      </c>
      <c r="C15" s="37">
        <f t="shared" si="2"/>
        <v>46519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46520</v>
      </c>
      <c r="C16" s="37">
        <f t="shared" si="2"/>
        <v>46520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46521</v>
      </c>
      <c r="C17" s="37">
        <f t="shared" si="2"/>
        <v>46521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46522</v>
      </c>
      <c r="C18" s="37">
        <f t="shared" si="2"/>
        <v>46522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46523</v>
      </c>
      <c r="C19" s="37">
        <f t="shared" si="2"/>
        <v>46523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46524</v>
      </c>
      <c r="C20" s="37">
        <f t="shared" si="2"/>
        <v>46524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46525</v>
      </c>
      <c r="C21" s="37">
        <f t="shared" si="2"/>
        <v>46525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46526</v>
      </c>
      <c r="C22" s="37">
        <f t="shared" si="2"/>
        <v>46526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46527</v>
      </c>
      <c r="C23" s="37">
        <f t="shared" si="2"/>
        <v>46527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46528</v>
      </c>
      <c r="C24" s="37">
        <f t="shared" si="2"/>
        <v>46528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46529</v>
      </c>
      <c r="C25" s="37">
        <f t="shared" si="2"/>
        <v>46529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46530</v>
      </c>
      <c r="C26" s="37">
        <f t="shared" si="2"/>
        <v>46530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46531</v>
      </c>
      <c r="C27" s="37">
        <f t="shared" si="2"/>
        <v>46531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46532</v>
      </c>
      <c r="C28" s="37">
        <f t="shared" si="2"/>
        <v>46532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46533</v>
      </c>
      <c r="C29" s="37">
        <f t="shared" si="2"/>
        <v>46533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46534</v>
      </c>
      <c r="C30" s="37">
        <f t="shared" si="2"/>
        <v>46534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46535</v>
      </c>
      <c r="C31" s="37">
        <f t="shared" si="2"/>
        <v>46535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46536</v>
      </c>
      <c r="C32" s="37">
        <f t="shared" si="2"/>
        <v>46536</v>
      </c>
      <c r="D32" s="28"/>
      <c r="E32" s="28"/>
      <c r="F32" s="28"/>
      <c r="G32" s="38" t="str">
        <f t="shared" si="3"/>
        <v/>
      </c>
    </row>
    <row r="33" spans="2:7" ht="18.75" x14ac:dyDescent="0.3">
      <c r="B33" s="36">
        <f t="shared" si="1"/>
        <v>46537</v>
      </c>
      <c r="C33" s="37">
        <f t="shared" si="2"/>
        <v>46537</v>
      </c>
      <c r="D33" s="28"/>
      <c r="E33" s="28"/>
      <c r="F33" s="28"/>
      <c r="G33" s="38" t="str">
        <f t="shared" si="3"/>
        <v/>
      </c>
    </row>
    <row r="34" spans="2:7" ht="19.5" thickBot="1" x14ac:dyDescent="0.35">
      <c r="B34" s="39">
        <f t="shared" si="1"/>
        <v>46538</v>
      </c>
      <c r="C34" s="40">
        <f t="shared" si="2"/>
        <v>46538</v>
      </c>
      <c r="D34" s="29"/>
      <c r="E34" s="29"/>
      <c r="F34" s="29"/>
      <c r="G34" s="41" t="str">
        <f t="shared" si="3"/>
        <v/>
      </c>
    </row>
    <row r="35" spans="2:7" ht="16.5" thickTop="1" thickBot="1" x14ac:dyDescent="0.3">
      <c r="B35" s="42"/>
    </row>
    <row r="36" spans="2:7" ht="27" customHeight="1" thickBot="1" x14ac:dyDescent="0.3">
      <c r="B36" s="71" t="s">
        <v>43</v>
      </c>
      <c r="C36" s="72"/>
      <c r="D36" s="72"/>
      <c r="E36" s="72"/>
      <c r="F36" s="73"/>
      <c r="G36" s="56">
        <f>SUM(G4:G34)</f>
        <v>0</v>
      </c>
    </row>
    <row r="37" spans="2:7" x14ac:dyDescent="0.25">
      <c r="B37" s="42"/>
    </row>
    <row r="38" spans="2:7" x14ac:dyDescent="0.25">
      <c r="B38" s="42"/>
    </row>
  </sheetData>
  <sheetProtection algorithmName="SHA-512" hashValue="qz9S1IVY4X46vyvbc9frs+FjvtXFJAVS2srDNmqeJ4ODtcizr/djzkghO2tUV90+SXEDd1YNmJKvvjMwYG2dTg==" saltValue="lDfRfUnMP+sB1NyeJWaj3w==" spinCount="100000" sheet="1" objects="1" scenarios="1" formatCells="0" formatColumns="0" formatRows="0"/>
  <customSheetViews>
    <customSheetView guid="{4652D98A-10A8-4A41-BE02-6BC110D8BB01}" showGridLines="0">
      <pane xSplit="4" ySplit="4" topLeftCell="E5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6:F36"/>
    <mergeCell ref="B3:C3"/>
    <mergeCell ref="B2:G2"/>
  </mergeCells>
  <conditionalFormatting sqref="B4:G34">
    <cfRule type="expression" dxfId="16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0C157663-F6F5-4F68-8AFC-F54AD6DF084C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37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46539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46539</v>
      </c>
      <c r="C4" s="34">
        <f>B4</f>
        <v>46539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46540</v>
      </c>
      <c r="C5" s="37">
        <f>B5</f>
        <v>46540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3" si="1">B5+1</f>
        <v>46541</v>
      </c>
      <c r="C6" s="37">
        <f t="shared" ref="C6:C33" si="2">B6</f>
        <v>46541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46542</v>
      </c>
      <c r="C7" s="37">
        <f t="shared" si="2"/>
        <v>46542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46543</v>
      </c>
      <c r="C8" s="37">
        <f t="shared" si="2"/>
        <v>46543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46544</v>
      </c>
      <c r="C9" s="37">
        <f t="shared" si="2"/>
        <v>46544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46545</v>
      </c>
      <c r="C10" s="37">
        <f t="shared" si="2"/>
        <v>46545</v>
      </c>
      <c r="D10" s="28"/>
      <c r="E10" s="28"/>
      <c r="F10" s="28"/>
      <c r="G10" s="38" t="str">
        <f t="shared" ref="G10:G33" si="3">IF(E10,IF(D10,IF(D10&gt;E10,E10+"24:00"-D10,E10-D10)-F10,""),"")</f>
        <v/>
      </c>
    </row>
    <row r="11" spans="2:13" ht="18.75" x14ac:dyDescent="0.3">
      <c r="B11" s="36">
        <f t="shared" si="1"/>
        <v>46546</v>
      </c>
      <c r="C11" s="37">
        <f t="shared" si="2"/>
        <v>46546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46547</v>
      </c>
      <c r="C12" s="37">
        <f t="shared" si="2"/>
        <v>46547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46548</v>
      </c>
      <c r="C13" s="37">
        <f t="shared" si="2"/>
        <v>46548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46549</v>
      </c>
      <c r="C14" s="37">
        <f t="shared" si="2"/>
        <v>46549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46550</v>
      </c>
      <c r="C15" s="37">
        <f t="shared" si="2"/>
        <v>46550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46551</v>
      </c>
      <c r="C16" s="37">
        <f t="shared" si="2"/>
        <v>46551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46552</v>
      </c>
      <c r="C17" s="37">
        <f t="shared" si="2"/>
        <v>46552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46553</v>
      </c>
      <c r="C18" s="37">
        <f t="shared" si="2"/>
        <v>46553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46554</v>
      </c>
      <c r="C19" s="37">
        <f t="shared" si="2"/>
        <v>46554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46555</v>
      </c>
      <c r="C20" s="37">
        <f t="shared" si="2"/>
        <v>46555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46556</v>
      </c>
      <c r="C21" s="37">
        <f t="shared" si="2"/>
        <v>46556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46557</v>
      </c>
      <c r="C22" s="37">
        <f t="shared" si="2"/>
        <v>46557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46558</v>
      </c>
      <c r="C23" s="37">
        <f t="shared" si="2"/>
        <v>46558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46559</v>
      </c>
      <c r="C24" s="37">
        <f t="shared" si="2"/>
        <v>46559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46560</v>
      </c>
      <c r="C25" s="37">
        <f t="shared" si="2"/>
        <v>46560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46561</v>
      </c>
      <c r="C26" s="37">
        <f t="shared" si="2"/>
        <v>46561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46562</v>
      </c>
      <c r="C27" s="37">
        <f t="shared" si="2"/>
        <v>46562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46563</v>
      </c>
      <c r="C28" s="37">
        <f t="shared" si="2"/>
        <v>46563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46564</v>
      </c>
      <c r="C29" s="37">
        <f t="shared" si="2"/>
        <v>46564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46565</v>
      </c>
      <c r="C30" s="37">
        <f t="shared" si="2"/>
        <v>46565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46566</v>
      </c>
      <c r="C31" s="37">
        <f t="shared" si="2"/>
        <v>46566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46567</v>
      </c>
      <c r="C32" s="37">
        <f t="shared" si="2"/>
        <v>46567</v>
      </c>
      <c r="D32" s="28"/>
      <c r="E32" s="28"/>
      <c r="F32" s="28"/>
      <c r="G32" s="38" t="str">
        <f t="shared" si="3"/>
        <v/>
      </c>
    </row>
    <row r="33" spans="2:7" ht="19.5" thickBot="1" x14ac:dyDescent="0.35">
      <c r="B33" s="39">
        <f t="shared" si="1"/>
        <v>46568</v>
      </c>
      <c r="C33" s="44">
        <f t="shared" si="2"/>
        <v>46568</v>
      </c>
      <c r="D33" s="29"/>
      <c r="E33" s="29"/>
      <c r="F33" s="29"/>
      <c r="G33" s="41" t="str">
        <f t="shared" si="3"/>
        <v/>
      </c>
    </row>
    <row r="34" spans="2:7" ht="18.75" thickTop="1" thickBot="1" x14ac:dyDescent="0.35">
      <c r="B34" s="42"/>
      <c r="D34" s="31"/>
      <c r="E34" s="31"/>
      <c r="F34" s="31"/>
      <c r="G34" s="45"/>
    </row>
    <row r="35" spans="2:7" ht="24" thickBot="1" x14ac:dyDescent="0.4">
      <c r="B35" s="79" t="s">
        <v>40</v>
      </c>
      <c r="C35" s="80"/>
      <c r="D35" s="80"/>
      <c r="E35" s="80"/>
      <c r="F35" s="81"/>
      <c r="G35" s="43">
        <f>SUM(G4:G33)</f>
        <v>0</v>
      </c>
    </row>
    <row r="36" spans="2:7" ht="27" customHeight="1" x14ac:dyDescent="0.25">
      <c r="B36" s="58" t="s">
        <v>43</v>
      </c>
      <c r="C36" s="59"/>
      <c r="D36" s="59"/>
      <c r="E36" s="59"/>
      <c r="F36" s="59"/>
      <c r="G36" s="55"/>
    </row>
    <row r="37" spans="2:7" x14ac:dyDescent="0.25">
      <c r="B37" s="42"/>
    </row>
  </sheetData>
  <sheetProtection algorithmName="SHA-512" hashValue="l+7wREf1v/+7XhL98sPCnWCj9H7lS7EzNIUe7udnHAC0uYggj0YKzA+u9w3HkPmQ64+FOS5zPCTKCDmBQNcGnw==" saltValue="8MzCcAHYlH6sKjhMN9bucg==" spinCount="100000" sheet="1" objects="1" scenarios="1" formatCells="0" formatColumns="0" formatRows="0"/>
  <customSheetViews>
    <customSheetView guid="{4652D98A-10A8-4A41-BE02-6BC110D8BB01}" showGridLines="0">
      <pane xSplit="4" ySplit="4" topLeftCell="E5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5:F35"/>
    <mergeCell ref="B3:C3"/>
    <mergeCell ref="B2:G2"/>
  </mergeCells>
  <conditionalFormatting sqref="B4:G33">
    <cfRule type="expression" dxfId="14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F37BE023-C5E0-4532-ACC3-43307053204A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38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46569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46569</v>
      </c>
      <c r="C4" s="34">
        <f>B4</f>
        <v>46569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46570</v>
      </c>
      <c r="C5" s="37">
        <f>B5</f>
        <v>46570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4" si="1">B5+1</f>
        <v>46571</v>
      </c>
      <c r="C6" s="37">
        <f t="shared" ref="C6:C34" si="2">B6</f>
        <v>46571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46572</v>
      </c>
      <c r="C7" s="37">
        <f t="shared" si="2"/>
        <v>46572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46573</v>
      </c>
      <c r="C8" s="37">
        <f t="shared" si="2"/>
        <v>46573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46574</v>
      </c>
      <c r="C9" s="37">
        <f t="shared" si="2"/>
        <v>46574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46575</v>
      </c>
      <c r="C10" s="37">
        <f t="shared" si="2"/>
        <v>46575</v>
      </c>
      <c r="D10" s="28"/>
      <c r="E10" s="28"/>
      <c r="F10" s="28"/>
      <c r="G10" s="38" t="str">
        <f t="shared" ref="G10:G34" si="3">IF(E10,IF(D10,IF(D10&gt;E10,E10+"24:00"-D10,E10-D10)-F10,""),"")</f>
        <v/>
      </c>
    </row>
    <row r="11" spans="2:13" ht="18.75" x14ac:dyDescent="0.3">
      <c r="B11" s="36">
        <f t="shared" si="1"/>
        <v>46576</v>
      </c>
      <c r="C11" s="37">
        <f t="shared" si="2"/>
        <v>46576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46577</v>
      </c>
      <c r="C12" s="37">
        <f t="shared" si="2"/>
        <v>46577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46578</v>
      </c>
      <c r="C13" s="37">
        <f t="shared" si="2"/>
        <v>46578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46579</v>
      </c>
      <c r="C14" s="37">
        <f t="shared" si="2"/>
        <v>46579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46580</v>
      </c>
      <c r="C15" s="37">
        <f t="shared" si="2"/>
        <v>46580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46581</v>
      </c>
      <c r="C16" s="37">
        <f t="shared" si="2"/>
        <v>46581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46582</v>
      </c>
      <c r="C17" s="37">
        <f t="shared" si="2"/>
        <v>46582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46583</v>
      </c>
      <c r="C18" s="37">
        <f t="shared" si="2"/>
        <v>46583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46584</v>
      </c>
      <c r="C19" s="37">
        <f t="shared" si="2"/>
        <v>46584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46585</v>
      </c>
      <c r="C20" s="37">
        <f t="shared" si="2"/>
        <v>46585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46586</v>
      </c>
      <c r="C21" s="37">
        <f t="shared" si="2"/>
        <v>46586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46587</v>
      </c>
      <c r="C22" s="37">
        <f t="shared" si="2"/>
        <v>46587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46588</v>
      </c>
      <c r="C23" s="37">
        <f t="shared" si="2"/>
        <v>46588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46589</v>
      </c>
      <c r="C24" s="37">
        <f t="shared" si="2"/>
        <v>46589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46590</v>
      </c>
      <c r="C25" s="37">
        <f t="shared" si="2"/>
        <v>46590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46591</v>
      </c>
      <c r="C26" s="37">
        <f t="shared" si="2"/>
        <v>46591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46592</v>
      </c>
      <c r="C27" s="37">
        <f t="shared" si="2"/>
        <v>46592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46593</v>
      </c>
      <c r="C28" s="37">
        <f t="shared" si="2"/>
        <v>46593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46594</v>
      </c>
      <c r="C29" s="37">
        <f t="shared" si="2"/>
        <v>46594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46595</v>
      </c>
      <c r="C30" s="37">
        <f t="shared" si="2"/>
        <v>46595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46596</v>
      </c>
      <c r="C31" s="37">
        <f t="shared" si="2"/>
        <v>46596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46597</v>
      </c>
      <c r="C32" s="37">
        <f t="shared" si="2"/>
        <v>46597</v>
      </c>
      <c r="D32" s="28"/>
      <c r="E32" s="28"/>
      <c r="F32" s="28"/>
      <c r="G32" s="38" t="str">
        <f t="shared" si="3"/>
        <v/>
      </c>
    </row>
    <row r="33" spans="2:7" ht="18.75" x14ac:dyDescent="0.3">
      <c r="B33" s="36">
        <f t="shared" si="1"/>
        <v>46598</v>
      </c>
      <c r="C33" s="37">
        <f t="shared" si="2"/>
        <v>46598</v>
      </c>
      <c r="D33" s="28"/>
      <c r="E33" s="28"/>
      <c r="F33" s="28"/>
      <c r="G33" s="38" t="str">
        <f t="shared" si="3"/>
        <v/>
      </c>
    </row>
    <row r="34" spans="2:7" ht="19.5" thickBot="1" x14ac:dyDescent="0.35">
      <c r="B34" s="39">
        <f t="shared" si="1"/>
        <v>46599</v>
      </c>
      <c r="C34" s="40">
        <f t="shared" si="2"/>
        <v>46599</v>
      </c>
      <c r="D34" s="29"/>
      <c r="E34" s="29"/>
      <c r="F34" s="29"/>
      <c r="G34" s="41" t="str">
        <f t="shared" si="3"/>
        <v/>
      </c>
    </row>
    <row r="35" spans="2:7" ht="16.5" thickTop="1" thickBot="1" x14ac:dyDescent="0.3">
      <c r="B35" s="42"/>
    </row>
    <row r="36" spans="2:7" ht="27" customHeight="1" thickBot="1" x14ac:dyDescent="0.3">
      <c r="B36" s="71" t="s">
        <v>43</v>
      </c>
      <c r="C36" s="72"/>
      <c r="D36" s="72"/>
      <c r="E36" s="72"/>
      <c r="F36" s="73"/>
      <c r="G36" s="56">
        <f>SUM(G4:G34)</f>
        <v>0</v>
      </c>
    </row>
    <row r="37" spans="2:7" x14ac:dyDescent="0.25">
      <c r="B37" s="42"/>
    </row>
    <row r="38" spans="2:7" x14ac:dyDescent="0.25">
      <c r="B38" s="42"/>
    </row>
  </sheetData>
  <sheetProtection algorithmName="SHA-512" hashValue="qdtGwq4RkRyyHbJEX+yIza4danHOG00RpUFXGgcbe5n88W+B61WHCQ383YifHlyWosn7Afqe3rnu4p9eryFBQQ==" saltValue="DIG+v/VCDLjtVtNNL4GADg==" spinCount="100000" sheet="1" objects="1" scenarios="1" formatCells="0" formatColumns="0" formatRows="0"/>
  <customSheetViews>
    <customSheetView guid="{4652D98A-10A8-4A41-BE02-6BC110D8BB01}" showGridLines="0">
      <pane xSplit="4" ySplit="4" topLeftCell="E5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6:F36"/>
    <mergeCell ref="B3:C3"/>
    <mergeCell ref="B2:G2"/>
  </mergeCells>
  <conditionalFormatting sqref="B4:G34">
    <cfRule type="expression" dxfId="12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F9E5DF82-C381-4C43-B34E-44019048A023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38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46600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46600</v>
      </c>
      <c r="C4" s="34">
        <f>B4</f>
        <v>46600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46601</v>
      </c>
      <c r="C5" s="37">
        <f>B5</f>
        <v>46601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4" si="1">B5+1</f>
        <v>46602</v>
      </c>
      <c r="C6" s="37">
        <f t="shared" ref="C6:C34" si="2">B6</f>
        <v>46602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46603</v>
      </c>
      <c r="C7" s="37">
        <f t="shared" si="2"/>
        <v>46603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46604</v>
      </c>
      <c r="C8" s="37">
        <f t="shared" si="2"/>
        <v>46604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46605</v>
      </c>
      <c r="C9" s="37">
        <f t="shared" si="2"/>
        <v>46605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46606</v>
      </c>
      <c r="C10" s="37">
        <f t="shared" si="2"/>
        <v>46606</v>
      </c>
      <c r="D10" s="28"/>
      <c r="E10" s="28"/>
      <c r="F10" s="28"/>
      <c r="G10" s="38" t="str">
        <f t="shared" ref="G10:G34" si="3">IF(E10,IF(D10,IF(D10&gt;E10,E10+"24:00"-D10,E10-D10)-F10,""),"")</f>
        <v/>
      </c>
    </row>
    <row r="11" spans="2:13" ht="18.75" x14ac:dyDescent="0.3">
      <c r="B11" s="36">
        <f t="shared" si="1"/>
        <v>46607</v>
      </c>
      <c r="C11" s="37">
        <f t="shared" si="2"/>
        <v>46607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46608</v>
      </c>
      <c r="C12" s="37">
        <f t="shared" si="2"/>
        <v>46608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46609</v>
      </c>
      <c r="C13" s="37">
        <f t="shared" si="2"/>
        <v>46609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46610</v>
      </c>
      <c r="C14" s="37">
        <f t="shared" si="2"/>
        <v>46610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46611</v>
      </c>
      <c r="C15" s="37">
        <f t="shared" si="2"/>
        <v>46611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46612</v>
      </c>
      <c r="C16" s="37">
        <f t="shared" si="2"/>
        <v>46612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46613</v>
      </c>
      <c r="C17" s="37">
        <f t="shared" si="2"/>
        <v>46613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46614</v>
      </c>
      <c r="C18" s="37">
        <f t="shared" si="2"/>
        <v>46614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46615</v>
      </c>
      <c r="C19" s="37">
        <f t="shared" si="2"/>
        <v>46615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46616</v>
      </c>
      <c r="C20" s="37">
        <f t="shared" si="2"/>
        <v>46616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46617</v>
      </c>
      <c r="C21" s="37">
        <f t="shared" si="2"/>
        <v>46617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46618</v>
      </c>
      <c r="C22" s="37">
        <f t="shared" si="2"/>
        <v>46618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46619</v>
      </c>
      <c r="C23" s="37">
        <f t="shared" si="2"/>
        <v>46619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46620</v>
      </c>
      <c r="C24" s="37">
        <f t="shared" si="2"/>
        <v>46620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46621</v>
      </c>
      <c r="C25" s="37">
        <f t="shared" si="2"/>
        <v>46621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46622</v>
      </c>
      <c r="C26" s="37">
        <f t="shared" si="2"/>
        <v>46622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46623</v>
      </c>
      <c r="C27" s="37">
        <f t="shared" si="2"/>
        <v>46623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46624</v>
      </c>
      <c r="C28" s="37">
        <f t="shared" si="2"/>
        <v>46624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46625</v>
      </c>
      <c r="C29" s="37">
        <f t="shared" si="2"/>
        <v>46625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46626</v>
      </c>
      <c r="C30" s="37">
        <f t="shared" si="2"/>
        <v>46626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46627</v>
      </c>
      <c r="C31" s="37">
        <f t="shared" si="2"/>
        <v>46627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46628</v>
      </c>
      <c r="C32" s="37">
        <f t="shared" si="2"/>
        <v>46628</v>
      </c>
      <c r="D32" s="28"/>
      <c r="E32" s="28"/>
      <c r="F32" s="28"/>
      <c r="G32" s="38" t="str">
        <f t="shared" si="3"/>
        <v/>
      </c>
    </row>
    <row r="33" spans="2:7" ht="18.75" x14ac:dyDescent="0.3">
      <c r="B33" s="36">
        <f t="shared" si="1"/>
        <v>46629</v>
      </c>
      <c r="C33" s="37">
        <f t="shared" si="2"/>
        <v>46629</v>
      </c>
      <c r="D33" s="28"/>
      <c r="E33" s="28"/>
      <c r="F33" s="28"/>
      <c r="G33" s="38" t="str">
        <f t="shared" si="3"/>
        <v/>
      </c>
    </row>
    <row r="34" spans="2:7" ht="19.5" thickBot="1" x14ac:dyDescent="0.35">
      <c r="B34" s="39">
        <f t="shared" si="1"/>
        <v>46630</v>
      </c>
      <c r="C34" s="40">
        <f t="shared" si="2"/>
        <v>46630</v>
      </c>
      <c r="D34" s="29"/>
      <c r="E34" s="29"/>
      <c r="F34" s="29"/>
      <c r="G34" s="41" t="str">
        <f t="shared" si="3"/>
        <v/>
      </c>
    </row>
    <row r="35" spans="2:7" ht="16.5" thickTop="1" thickBot="1" x14ac:dyDescent="0.3">
      <c r="B35" s="42"/>
    </row>
    <row r="36" spans="2:7" ht="27" customHeight="1" thickBot="1" x14ac:dyDescent="0.3">
      <c r="B36" s="71" t="s">
        <v>43</v>
      </c>
      <c r="C36" s="72"/>
      <c r="D36" s="72"/>
      <c r="E36" s="72"/>
      <c r="F36" s="73"/>
      <c r="G36" s="56">
        <f>SUM(G4:G34)</f>
        <v>0</v>
      </c>
    </row>
    <row r="37" spans="2:7" x14ac:dyDescent="0.25">
      <c r="B37" s="42"/>
    </row>
    <row r="38" spans="2:7" x14ac:dyDescent="0.25">
      <c r="B38" s="42"/>
    </row>
  </sheetData>
  <sheetProtection algorithmName="SHA-512" hashValue="OyBRyOXdlYcA2eUf/fZHutpuf0VCD/jcXUGHr+ERnlpW9jYyC//Cdc1MYLk/uURmtyqF9rd5B7PHCCZ+eN4Hhg==" saltValue="35oVjXwbUGDIg7qdaMS75g==" spinCount="100000" sheet="1" objects="1" scenarios="1" formatCells="0" formatColumns="0" formatRows="0"/>
  <customSheetViews>
    <customSheetView guid="{4652D98A-10A8-4A41-BE02-6BC110D8BB01}" showGridLines="0">
      <pane xSplit="4" ySplit="4" topLeftCell="E5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6:F36"/>
    <mergeCell ref="B3:C3"/>
    <mergeCell ref="B2:G2"/>
  </mergeCells>
  <conditionalFormatting sqref="B4:G34">
    <cfRule type="expression" dxfId="10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A810FAAC-5A07-4555-9FAC-722487E18E40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37"/>
  <sheetViews>
    <sheetView showGridLines="0" zoomScale="90" zoomScaleNormal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baseColWidth="10" defaultColWidth="11.42578125" defaultRowHeight="15" x14ac:dyDescent="0.25"/>
  <cols>
    <col min="1" max="1" width="2.28515625" style="32" customWidth="1"/>
    <col min="2" max="3" width="7.140625" style="32" customWidth="1"/>
    <col min="4" max="7" width="17.5703125" style="32" customWidth="1"/>
    <col min="8" max="8" width="14.5703125" style="1" customWidth="1"/>
    <col min="9" max="9" width="11.42578125" style="1"/>
    <col min="10" max="16384" width="11.42578125" style="32"/>
  </cols>
  <sheetData>
    <row r="1" spans="2:13" ht="39" customHeight="1" x14ac:dyDescent="0.25">
      <c r="B1" s="70">
        <v>46631</v>
      </c>
      <c r="C1" s="70"/>
      <c r="D1" s="70"/>
      <c r="E1" s="70"/>
      <c r="F1" s="70"/>
      <c r="G1" s="70"/>
      <c r="H1" s="60"/>
      <c r="I1" s="60"/>
      <c r="J1" s="60"/>
      <c r="K1" s="60"/>
      <c r="L1" s="60"/>
      <c r="M1" s="60"/>
    </row>
    <row r="2" spans="2:13" ht="24" customHeight="1" x14ac:dyDescent="0.25">
      <c r="B2" s="75" t="s">
        <v>0</v>
      </c>
      <c r="C2" s="75"/>
      <c r="D2" s="75"/>
      <c r="E2" s="75"/>
      <c r="F2" s="75"/>
      <c r="G2" s="75"/>
    </row>
    <row r="3" spans="2:13" ht="24" customHeight="1" thickBot="1" x14ac:dyDescent="0.3">
      <c r="B3" s="78" t="s">
        <v>5</v>
      </c>
      <c r="C3" s="78"/>
      <c r="D3" s="22" t="s">
        <v>1</v>
      </c>
      <c r="E3" s="23" t="s">
        <v>2</v>
      </c>
      <c r="F3" s="23" t="s">
        <v>3</v>
      </c>
      <c r="G3" s="22" t="s">
        <v>4</v>
      </c>
    </row>
    <row r="4" spans="2:13" ht="19.5" thickTop="1" x14ac:dyDescent="0.3">
      <c r="B4" s="33">
        <f>B1</f>
        <v>46631</v>
      </c>
      <c r="C4" s="34">
        <f>B4</f>
        <v>46631</v>
      </c>
      <c r="D4" s="26"/>
      <c r="E4" s="30"/>
      <c r="F4" s="30"/>
      <c r="G4" s="38" t="str">
        <f t="shared" ref="G4:G8" si="0">IF(E4,IF(D4,IF(D4&gt;E4,E4+"24:00"-D4,E4-D4)-F4,""),"")</f>
        <v/>
      </c>
    </row>
    <row r="5" spans="2:13" ht="18.75" x14ac:dyDescent="0.3">
      <c r="B5" s="36">
        <f>B4+1</f>
        <v>46632</v>
      </c>
      <c r="C5" s="37">
        <f>B5</f>
        <v>46632</v>
      </c>
      <c r="D5" s="28"/>
      <c r="E5" s="28"/>
      <c r="F5" s="28"/>
      <c r="G5" s="38" t="str">
        <f t="shared" si="0"/>
        <v/>
      </c>
    </row>
    <row r="6" spans="2:13" ht="18.75" x14ac:dyDescent="0.3">
      <c r="B6" s="36">
        <f t="shared" ref="B6:B33" si="1">B5+1</f>
        <v>46633</v>
      </c>
      <c r="C6" s="37">
        <f t="shared" ref="C6:C33" si="2">B6</f>
        <v>46633</v>
      </c>
      <c r="D6" s="28"/>
      <c r="E6" s="28"/>
      <c r="F6" s="28"/>
      <c r="G6" s="38" t="str">
        <f t="shared" si="0"/>
        <v/>
      </c>
    </row>
    <row r="7" spans="2:13" ht="18.75" x14ac:dyDescent="0.3">
      <c r="B7" s="36">
        <f t="shared" si="1"/>
        <v>46634</v>
      </c>
      <c r="C7" s="37">
        <f t="shared" si="2"/>
        <v>46634</v>
      </c>
      <c r="D7" s="28"/>
      <c r="E7" s="28"/>
      <c r="F7" s="28"/>
      <c r="G7" s="38" t="str">
        <f t="shared" si="0"/>
        <v/>
      </c>
    </row>
    <row r="8" spans="2:13" ht="18.75" x14ac:dyDescent="0.3">
      <c r="B8" s="36">
        <f t="shared" si="1"/>
        <v>46635</v>
      </c>
      <c r="C8" s="37">
        <f t="shared" si="2"/>
        <v>46635</v>
      </c>
      <c r="D8" s="28"/>
      <c r="E8" s="28"/>
      <c r="F8" s="28"/>
      <c r="G8" s="38" t="str">
        <f t="shared" si="0"/>
        <v/>
      </c>
      <c r="I8" s="4"/>
    </row>
    <row r="9" spans="2:13" ht="18.75" x14ac:dyDescent="0.3">
      <c r="B9" s="36">
        <f t="shared" si="1"/>
        <v>46636</v>
      </c>
      <c r="C9" s="37">
        <f t="shared" si="2"/>
        <v>46636</v>
      </c>
      <c r="D9" s="28"/>
      <c r="E9" s="28"/>
      <c r="F9" s="28"/>
      <c r="G9" s="38" t="str">
        <f>IF(E9,IF(D9,IF(D9&gt;E9,E9+"24:00"-D9,E9-D9)-F9,""),"")</f>
        <v/>
      </c>
    </row>
    <row r="10" spans="2:13" ht="18.75" x14ac:dyDescent="0.3">
      <c r="B10" s="36">
        <f t="shared" si="1"/>
        <v>46637</v>
      </c>
      <c r="C10" s="37">
        <f t="shared" si="2"/>
        <v>46637</v>
      </c>
      <c r="D10" s="28"/>
      <c r="E10" s="28"/>
      <c r="F10" s="28"/>
      <c r="G10" s="38" t="str">
        <f t="shared" ref="G10:G33" si="3">IF(E10,IF(D10,IF(D10&gt;E10,E10+"24:00"-D10,E10-D10)-F10,""),"")</f>
        <v/>
      </c>
    </row>
    <row r="11" spans="2:13" ht="18.75" x14ac:dyDescent="0.3">
      <c r="B11" s="36">
        <f t="shared" si="1"/>
        <v>46638</v>
      </c>
      <c r="C11" s="37">
        <f t="shared" si="2"/>
        <v>46638</v>
      </c>
      <c r="D11" s="28"/>
      <c r="E11" s="28"/>
      <c r="F11" s="28"/>
      <c r="G11" s="38" t="str">
        <f t="shared" si="3"/>
        <v/>
      </c>
    </row>
    <row r="12" spans="2:13" ht="18.75" x14ac:dyDescent="0.3">
      <c r="B12" s="36">
        <f t="shared" si="1"/>
        <v>46639</v>
      </c>
      <c r="C12" s="37">
        <f t="shared" si="2"/>
        <v>46639</v>
      </c>
      <c r="D12" s="28"/>
      <c r="E12" s="28"/>
      <c r="F12" s="28"/>
      <c r="G12" s="38" t="str">
        <f t="shared" si="3"/>
        <v/>
      </c>
    </row>
    <row r="13" spans="2:13" ht="18.75" x14ac:dyDescent="0.3">
      <c r="B13" s="36">
        <f t="shared" si="1"/>
        <v>46640</v>
      </c>
      <c r="C13" s="37">
        <f t="shared" si="2"/>
        <v>46640</v>
      </c>
      <c r="D13" s="28"/>
      <c r="E13" s="28"/>
      <c r="F13" s="28"/>
      <c r="G13" s="38" t="str">
        <f t="shared" si="3"/>
        <v/>
      </c>
    </row>
    <row r="14" spans="2:13" ht="18.75" x14ac:dyDescent="0.3">
      <c r="B14" s="36">
        <f t="shared" si="1"/>
        <v>46641</v>
      </c>
      <c r="C14" s="37">
        <f t="shared" si="2"/>
        <v>46641</v>
      </c>
      <c r="D14" s="28"/>
      <c r="E14" s="28"/>
      <c r="F14" s="28"/>
      <c r="G14" s="38" t="str">
        <f t="shared" si="3"/>
        <v/>
      </c>
    </row>
    <row r="15" spans="2:13" ht="18.75" x14ac:dyDescent="0.3">
      <c r="B15" s="36">
        <f t="shared" si="1"/>
        <v>46642</v>
      </c>
      <c r="C15" s="37">
        <f t="shared" si="2"/>
        <v>46642</v>
      </c>
      <c r="D15" s="28"/>
      <c r="E15" s="28"/>
      <c r="F15" s="28"/>
      <c r="G15" s="38" t="str">
        <f t="shared" si="3"/>
        <v/>
      </c>
    </row>
    <row r="16" spans="2:13" ht="18.75" x14ac:dyDescent="0.3">
      <c r="B16" s="36">
        <f t="shared" si="1"/>
        <v>46643</v>
      </c>
      <c r="C16" s="37">
        <f t="shared" si="2"/>
        <v>46643</v>
      </c>
      <c r="D16" s="28"/>
      <c r="E16" s="28"/>
      <c r="F16" s="28"/>
      <c r="G16" s="38" t="str">
        <f t="shared" si="3"/>
        <v/>
      </c>
    </row>
    <row r="17" spans="2:7" ht="18.75" x14ac:dyDescent="0.3">
      <c r="B17" s="36">
        <f t="shared" si="1"/>
        <v>46644</v>
      </c>
      <c r="C17" s="37">
        <f t="shared" si="2"/>
        <v>46644</v>
      </c>
      <c r="D17" s="28"/>
      <c r="E17" s="28"/>
      <c r="F17" s="28"/>
      <c r="G17" s="38" t="str">
        <f t="shared" si="3"/>
        <v/>
      </c>
    </row>
    <row r="18" spans="2:7" ht="18.75" x14ac:dyDescent="0.3">
      <c r="B18" s="36">
        <f t="shared" si="1"/>
        <v>46645</v>
      </c>
      <c r="C18" s="37">
        <f t="shared" si="2"/>
        <v>46645</v>
      </c>
      <c r="D18" s="28"/>
      <c r="E18" s="28"/>
      <c r="F18" s="28"/>
      <c r="G18" s="38" t="str">
        <f t="shared" si="3"/>
        <v/>
      </c>
    </row>
    <row r="19" spans="2:7" ht="18.75" x14ac:dyDescent="0.3">
      <c r="B19" s="36">
        <f t="shared" si="1"/>
        <v>46646</v>
      </c>
      <c r="C19" s="37">
        <f t="shared" si="2"/>
        <v>46646</v>
      </c>
      <c r="D19" s="28"/>
      <c r="E19" s="28"/>
      <c r="F19" s="28"/>
      <c r="G19" s="38" t="str">
        <f t="shared" si="3"/>
        <v/>
      </c>
    </row>
    <row r="20" spans="2:7" ht="18.75" x14ac:dyDescent="0.3">
      <c r="B20" s="36">
        <f t="shared" si="1"/>
        <v>46647</v>
      </c>
      <c r="C20" s="37">
        <f t="shared" si="2"/>
        <v>46647</v>
      </c>
      <c r="D20" s="28"/>
      <c r="E20" s="28"/>
      <c r="F20" s="28"/>
      <c r="G20" s="38" t="str">
        <f t="shared" si="3"/>
        <v/>
      </c>
    </row>
    <row r="21" spans="2:7" ht="18.75" x14ac:dyDescent="0.3">
      <c r="B21" s="36">
        <f t="shared" si="1"/>
        <v>46648</v>
      </c>
      <c r="C21" s="37">
        <f t="shared" si="2"/>
        <v>46648</v>
      </c>
      <c r="D21" s="28"/>
      <c r="E21" s="28"/>
      <c r="F21" s="28"/>
      <c r="G21" s="38" t="str">
        <f t="shared" si="3"/>
        <v/>
      </c>
    </row>
    <row r="22" spans="2:7" ht="18.75" x14ac:dyDescent="0.3">
      <c r="B22" s="36">
        <f t="shared" si="1"/>
        <v>46649</v>
      </c>
      <c r="C22" s="37">
        <f t="shared" si="2"/>
        <v>46649</v>
      </c>
      <c r="D22" s="28"/>
      <c r="E22" s="28"/>
      <c r="F22" s="28"/>
      <c r="G22" s="38" t="str">
        <f t="shared" si="3"/>
        <v/>
      </c>
    </row>
    <row r="23" spans="2:7" ht="18.75" x14ac:dyDescent="0.3">
      <c r="B23" s="36">
        <f t="shared" si="1"/>
        <v>46650</v>
      </c>
      <c r="C23" s="37">
        <f t="shared" si="2"/>
        <v>46650</v>
      </c>
      <c r="D23" s="28"/>
      <c r="E23" s="28"/>
      <c r="F23" s="28"/>
      <c r="G23" s="38" t="str">
        <f t="shared" si="3"/>
        <v/>
      </c>
    </row>
    <row r="24" spans="2:7" ht="18.75" x14ac:dyDescent="0.3">
      <c r="B24" s="36">
        <f t="shared" si="1"/>
        <v>46651</v>
      </c>
      <c r="C24" s="37">
        <f t="shared" si="2"/>
        <v>46651</v>
      </c>
      <c r="D24" s="28"/>
      <c r="E24" s="28"/>
      <c r="F24" s="28"/>
      <c r="G24" s="38" t="str">
        <f t="shared" si="3"/>
        <v/>
      </c>
    </row>
    <row r="25" spans="2:7" ht="18.75" x14ac:dyDescent="0.3">
      <c r="B25" s="36">
        <f t="shared" si="1"/>
        <v>46652</v>
      </c>
      <c r="C25" s="37">
        <f t="shared" si="2"/>
        <v>46652</v>
      </c>
      <c r="D25" s="28"/>
      <c r="E25" s="28"/>
      <c r="F25" s="28"/>
      <c r="G25" s="38" t="str">
        <f t="shared" si="3"/>
        <v/>
      </c>
    </row>
    <row r="26" spans="2:7" ht="18.75" x14ac:dyDescent="0.3">
      <c r="B26" s="36">
        <f t="shared" si="1"/>
        <v>46653</v>
      </c>
      <c r="C26" s="37">
        <f t="shared" si="2"/>
        <v>46653</v>
      </c>
      <c r="D26" s="28"/>
      <c r="E26" s="28"/>
      <c r="F26" s="28"/>
      <c r="G26" s="38" t="str">
        <f t="shared" si="3"/>
        <v/>
      </c>
    </row>
    <row r="27" spans="2:7" ht="18.75" x14ac:dyDescent="0.3">
      <c r="B27" s="36">
        <f t="shared" si="1"/>
        <v>46654</v>
      </c>
      <c r="C27" s="37">
        <f t="shared" si="2"/>
        <v>46654</v>
      </c>
      <c r="D27" s="28"/>
      <c r="E27" s="28"/>
      <c r="F27" s="28"/>
      <c r="G27" s="38" t="str">
        <f t="shared" si="3"/>
        <v/>
      </c>
    </row>
    <row r="28" spans="2:7" ht="18.75" x14ac:dyDescent="0.3">
      <c r="B28" s="36">
        <f t="shared" si="1"/>
        <v>46655</v>
      </c>
      <c r="C28" s="37">
        <f t="shared" si="2"/>
        <v>46655</v>
      </c>
      <c r="D28" s="28"/>
      <c r="E28" s="28"/>
      <c r="F28" s="28"/>
      <c r="G28" s="38" t="str">
        <f t="shared" si="3"/>
        <v/>
      </c>
    </row>
    <row r="29" spans="2:7" ht="18.75" x14ac:dyDescent="0.3">
      <c r="B29" s="36">
        <f t="shared" si="1"/>
        <v>46656</v>
      </c>
      <c r="C29" s="37">
        <f t="shared" si="2"/>
        <v>46656</v>
      </c>
      <c r="D29" s="28"/>
      <c r="E29" s="28"/>
      <c r="F29" s="28"/>
      <c r="G29" s="38" t="str">
        <f t="shared" si="3"/>
        <v/>
      </c>
    </row>
    <row r="30" spans="2:7" ht="18.75" x14ac:dyDescent="0.3">
      <c r="B30" s="36">
        <f t="shared" si="1"/>
        <v>46657</v>
      </c>
      <c r="C30" s="37">
        <f t="shared" si="2"/>
        <v>46657</v>
      </c>
      <c r="D30" s="28"/>
      <c r="E30" s="28"/>
      <c r="F30" s="28"/>
      <c r="G30" s="38" t="str">
        <f t="shared" si="3"/>
        <v/>
      </c>
    </row>
    <row r="31" spans="2:7" ht="18.75" x14ac:dyDescent="0.3">
      <c r="B31" s="36">
        <f t="shared" si="1"/>
        <v>46658</v>
      </c>
      <c r="C31" s="37">
        <f t="shared" si="2"/>
        <v>46658</v>
      </c>
      <c r="D31" s="28"/>
      <c r="E31" s="28"/>
      <c r="F31" s="28"/>
      <c r="G31" s="38" t="str">
        <f t="shared" si="3"/>
        <v/>
      </c>
    </row>
    <row r="32" spans="2:7" ht="18.75" x14ac:dyDescent="0.3">
      <c r="B32" s="36">
        <f t="shared" si="1"/>
        <v>46659</v>
      </c>
      <c r="C32" s="37">
        <f t="shared" si="2"/>
        <v>46659</v>
      </c>
      <c r="D32" s="28"/>
      <c r="E32" s="28"/>
      <c r="F32" s="28"/>
      <c r="G32" s="38" t="str">
        <f t="shared" si="3"/>
        <v/>
      </c>
    </row>
    <row r="33" spans="2:7" ht="19.5" thickBot="1" x14ac:dyDescent="0.35">
      <c r="B33" s="39">
        <f t="shared" si="1"/>
        <v>46660</v>
      </c>
      <c r="C33" s="44">
        <f t="shared" si="2"/>
        <v>46660</v>
      </c>
      <c r="D33" s="29"/>
      <c r="E33" s="29"/>
      <c r="F33" s="29"/>
      <c r="G33" s="41" t="str">
        <f t="shared" si="3"/>
        <v/>
      </c>
    </row>
    <row r="34" spans="2:7" ht="18.75" thickTop="1" thickBot="1" x14ac:dyDescent="0.35">
      <c r="B34" s="42"/>
      <c r="D34" s="31"/>
      <c r="E34" s="31"/>
      <c r="F34" s="31"/>
      <c r="G34" s="45"/>
    </row>
    <row r="35" spans="2:7" ht="24" thickBot="1" x14ac:dyDescent="0.4">
      <c r="B35" s="79" t="s">
        <v>40</v>
      </c>
      <c r="C35" s="80"/>
      <c r="D35" s="80"/>
      <c r="E35" s="80"/>
      <c r="F35" s="81"/>
      <c r="G35" s="43">
        <f>SUM(G4:G33)</f>
        <v>0</v>
      </c>
    </row>
    <row r="36" spans="2:7" ht="27" customHeight="1" x14ac:dyDescent="0.25">
      <c r="B36" s="58" t="s">
        <v>43</v>
      </c>
      <c r="C36" s="59"/>
      <c r="D36" s="59"/>
      <c r="E36" s="59"/>
      <c r="F36" s="59"/>
      <c r="G36" s="55"/>
    </row>
    <row r="37" spans="2:7" x14ac:dyDescent="0.25">
      <c r="B37" s="42"/>
    </row>
  </sheetData>
  <sheetProtection algorithmName="SHA-512" hashValue="+A5rLl/263WxKfRK1013Ubs86/UuKGDdd/3dqrCcrcK4ZQerXbyQDoPogiePeTYVUaP13G6lwTP1Pv7s8cH4iA==" saltValue="oA8SbIZr2r7qldA0zNX/rw==" spinCount="100000" sheet="1" objects="1" scenarios="1" formatCells="0" formatColumns="0" formatRows="0"/>
  <customSheetViews>
    <customSheetView guid="{4652D98A-10A8-4A41-BE02-6BC110D8BB01}" showGridLines="0">
      <pane xSplit="4" ySplit="4" topLeftCell="E14" activePane="bottomRight" state="frozen"/>
      <selection pane="bottomRight" activeCell="E40" sqref="E40"/>
      <pageMargins left="0.7" right="0.7" top="0.78740157499999996" bottom="0.78740157499999996" header="0.3" footer="0.3"/>
    </customSheetView>
  </customSheetViews>
  <mergeCells count="4">
    <mergeCell ref="B1:G1"/>
    <mergeCell ref="B35:F35"/>
    <mergeCell ref="B3:C3"/>
    <mergeCell ref="B2:G2"/>
  </mergeCells>
  <conditionalFormatting sqref="B4:G33">
    <cfRule type="expression" dxfId="8" priority="2" stopIfTrue="1">
      <formula>WEEKDAY($B4,2)&gt;5</formula>
    </cfRule>
  </conditionalFormatting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41A4760E-D9C5-4C4E-9274-BE8834F6ACA3}">
            <xm:f>MATCH($B4,Feiertage!$B$2:$B$49,0)&gt;0</xm:f>
            <x14:dxf>
              <fill>
                <patternFill>
                  <bgColor theme="5" tint="0.59996337778862885"/>
                </patternFill>
              </fill>
            </x14:dxf>
          </x14:cfRule>
          <xm:sqref>B4:G33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</vt:i4>
      </vt:variant>
    </vt:vector>
  </HeadingPairs>
  <TitlesOfParts>
    <vt:vector size="15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Feiertage</vt:lpstr>
      <vt:lpstr>Jahresübersicht</vt:lpstr>
      <vt:lpstr>Januar!Druckbereich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Sejla Memic;Office-Lernen.com</dc:creator>
  <cp:lastModifiedBy>Almer Memic</cp:lastModifiedBy>
  <cp:lastPrinted>2022-01-25T09:42:28Z</cp:lastPrinted>
  <dcterms:created xsi:type="dcterms:W3CDTF">2017-09-20T18:53:26Z</dcterms:created>
  <dcterms:modified xsi:type="dcterms:W3CDTF">2026-09-14T20:57:20Z</dcterms:modified>
</cp:coreProperties>
</file>