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Stundenzettel\Kostenlos\"/>
    </mc:Choice>
  </mc:AlternateContent>
  <xr:revisionPtr revIDLastSave="0" documentId="13_ncr:1_{3E196CC9-E956-4895-AE72-467EC4EC10C3}" xr6:coauthVersionLast="47" xr6:coauthVersionMax="47" xr10:uidLastSave="{00000000-0000-0000-0000-000000000000}"/>
  <workbookProtection workbookAlgorithmName="SHA-512" workbookHashValue="xvi0Tn12BHArmXVdyGfZmFIaPdVvbUukudw1/J5v1/yLCorL+DesZn191EGu5MEGjv3Mr0IJFPqjmHR3R1xkfw==" workbookSaltValue="HXxHhX6/es3H33IgO7lT4Q==" workbookSpinCount="100000" lockStructure="1"/>
  <bookViews>
    <workbookView xWindow="-108" yWindow="-108" windowWidth="30936" windowHeight="16776" xr2:uid="{9567B986-7631-492A-B5E4-F5CB79A922BB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  <sheet name="Feiertage" sheetId="2" r:id="rId13"/>
  </sheets>
  <definedNames>
    <definedName name="_xlnm.Print_Area" localSheetId="3">April!$B$1:$G$34</definedName>
    <definedName name="_xlnm.Print_Area" localSheetId="7">August!$B$1:$G$35</definedName>
    <definedName name="_xlnm.Print_Area" localSheetId="11">Dezember!$B$1:$G$35</definedName>
    <definedName name="_xlnm.Print_Area" localSheetId="1">Februar!$B$1:$G$32</definedName>
    <definedName name="_xlnm.Print_Area" localSheetId="0">Januar!$B$1:$G$35</definedName>
    <definedName name="_xlnm.Print_Area" localSheetId="6">Juli!$B$1:$G$35</definedName>
    <definedName name="_xlnm.Print_Area" localSheetId="5">Juni!$B$1:$G$34</definedName>
    <definedName name="_xlnm.Print_Area" localSheetId="4">Mai!$B$1:$G$35</definedName>
    <definedName name="_xlnm.Print_Area" localSheetId="2">März!$B$1:$G$35</definedName>
    <definedName name="_xlnm.Print_Area" localSheetId="10">November!$B$1:$G$34</definedName>
    <definedName name="_xlnm.Print_Area" localSheetId="9">Oktober!$B$1:$G$35</definedName>
    <definedName name="_xlnm.Print_Area" localSheetId="8">September!$B$1:$G$34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G33" i="3" l="1"/>
  <c r="B3" i="3"/>
  <c r="B3" i="4" s="1"/>
  <c r="B3" i="5" s="1"/>
  <c r="B3" i="6" s="1"/>
  <c r="B3" i="7" s="1"/>
  <c r="B3" i="8" s="1"/>
  <c r="B3" i="9" s="1"/>
  <c r="B3" i="10" s="1"/>
  <c r="B3" i="11" s="1"/>
  <c r="B3" i="12" s="1"/>
  <c r="B3" i="13" s="1"/>
  <c r="G35" i="13" l="1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E3" i="13" s="1"/>
  <c r="B5" i="13"/>
  <c r="B6" i="13" s="1"/>
  <c r="B7" i="13" s="1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B5" i="12"/>
  <c r="C5" i="12" s="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B5" i="11"/>
  <c r="B6" i="11" s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5" i="10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5" i="9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5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5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5" i="6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" i="5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5" i="4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5" i="3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5" i="1"/>
  <c r="B5" i="10"/>
  <c r="B6" i="10" s="1"/>
  <c r="B5" i="9"/>
  <c r="C5" i="9" s="1"/>
  <c r="B5" i="8"/>
  <c r="B6" i="8" s="1"/>
  <c r="B5" i="7"/>
  <c r="B6" i="7" s="1"/>
  <c r="B5" i="6"/>
  <c r="B6" i="6" s="1"/>
  <c r="B5" i="5"/>
  <c r="B6" i="5" s="1"/>
  <c r="B5" i="4"/>
  <c r="B6" i="4" s="1"/>
  <c r="B5" i="3"/>
  <c r="B6" i="3" s="1"/>
  <c r="E3" i="11" l="1"/>
  <c r="E3" i="8"/>
  <c r="E3" i="9"/>
  <c r="E3" i="12"/>
  <c r="F3" i="12" s="1"/>
  <c r="B6" i="9"/>
  <c r="B7" i="9" s="1"/>
  <c r="C7" i="9" s="1"/>
  <c r="E3" i="4"/>
  <c r="F3" i="4" s="1"/>
  <c r="G3" i="4" s="1"/>
  <c r="E3" i="7"/>
  <c r="F3" i="7" s="1"/>
  <c r="G3" i="7" s="1"/>
  <c r="C5" i="13"/>
  <c r="F3" i="13"/>
  <c r="G3" i="13" s="1"/>
  <c r="C7" i="13"/>
  <c r="B8" i="13"/>
  <c r="C6" i="13"/>
  <c r="B6" i="12"/>
  <c r="B7" i="12" s="1"/>
  <c r="C7" i="12" s="1"/>
  <c r="B7" i="11"/>
  <c r="C6" i="11"/>
  <c r="F3" i="11"/>
  <c r="G3" i="11" s="1"/>
  <c r="C5" i="11"/>
  <c r="C5" i="10"/>
  <c r="E3" i="10"/>
  <c r="F3" i="10" s="1"/>
  <c r="G3" i="10" s="1"/>
  <c r="E3" i="6"/>
  <c r="F3" i="6" s="1"/>
  <c r="G3" i="6" s="1"/>
  <c r="E3" i="3"/>
  <c r="F3" i="3" s="1"/>
  <c r="G3" i="3" s="1"/>
  <c r="B7" i="10"/>
  <c r="C6" i="10"/>
  <c r="F3" i="9"/>
  <c r="G3" i="9" s="1"/>
  <c r="B7" i="8"/>
  <c r="C6" i="8"/>
  <c r="F3" i="8"/>
  <c r="G3" i="8" s="1"/>
  <c r="C5" i="8"/>
  <c r="C5" i="7"/>
  <c r="B7" i="7"/>
  <c r="C6" i="7"/>
  <c r="B7" i="6"/>
  <c r="C6" i="6"/>
  <c r="C5" i="6"/>
  <c r="C5" i="5"/>
  <c r="E3" i="5"/>
  <c r="F3" i="5" s="1"/>
  <c r="G3" i="5" s="1"/>
  <c r="B7" i="5"/>
  <c r="C6" i="5"/>
  <c r="B7" i="4"/>
  <c r="C6" i="4"/>
  <c r="C5" i="4"/>
  <c r="C5" i="3"/>
  <c r="C6" i="3"/>
  <c r="B7" i="3"/>
  <c r="C6" i="12" l="1"/>
  <c r="G3" i="12"/>
  <c r="C6" i="9"/>
  <c r="B8" i="9"/>
  <c r="B9" i="9" s="1"/>
  <c r="B8" i="12"/>
  <c r="B9" i="13"/>
  <c r="C8" i="13"/>
  <c r="C8" i="12"/>
  <c r="B9" i="12"/>
  <c r="C7" i="11"/>
  <c r="B8" i="11"/>
  <c r="C7" i="10"/>
  <c r="B8" i="10"/>
  <c r="C7" i="8"/>
  <c r="B8" i="8"/>
  <c r="C7" i="7"/>
  <c r="B8" i="7"/>
  <c r="C7" i="6"/>
  <c r="B8" i="6"/>
  <c r="B8" i="5"/>
  <c r="C7" i="5"/>
  <c r="C7" i="4"/>
  <c r="B8" i="4"/>
  <c r="B8" i="3"/>
  <c r="C7" i="3"/>
  <c r="C8" i="9" l="1"/>
  <c r="C9" i="13"/>
  <c r="B10" i="13"/>
  <c r="B10" i="12"/>
  <c r="C9" i="12"/>
  <c r="B9" i="11"/>
  <c r="C8" i="11"/>
  <c r="B9" i="10"/>
  <c r="C8" i="10"/>
  <c r="B10" i="9"/>
  <c r="C9" i="9"/>
  <c r="B9" i="8"/>
  <c r="C8" i="8"/>
  <c r="B9" i="7"/>
  <c r="C8" i="7"/>
  <c r="B9" i="6"/>
  <c r="C8" i="6"/>
  <c r="B9" i="5"/>
  <c r="C8" i="5"/>
  <c r="B9" i="4"/>
  <c r="C8" i="4"/>
  <c r="B9" i="3"/>
  <c r="C8" i="3"/>
  <c r="B11" i="13" l="1"/>
  <c r="C10" i="13"/>
  <c r="B11" i="12"/>
  <c r="C10" i="12"/>
  <c r="B10" i="11"/>
  <c r="C9" i="11"/>
  <c r="B10" i="10"/>
  <c r="C9" i="10"/>
  <c r="B11" i="9"/>
  <c r="C10" i="9"/>
  <c r="B10" i="8"/>
  <c r="C9" i="8"/>
  <c r="B10" i="7"/>
  <c r="C9" i="7"/>
  <c r="B10" i="6"/>
  <c r="C9" i="6"/>
  <c r="B10" i="5"/>
  <c r="C9" i="5"/>
  <c r="B10" i="4"/>
  <c r="C9" i="4"/>
  <c r="B10" i="3"/>
  <c r="C9" i="3"/>
  <c r="C11" i="13" l="1"/>
  <c r="B12" i="13"/>
  <c r="C11" i="12"/>
  <c r="B12" i="12"/>
  <c r="B11" i="11"/>
  <c r="C10" i="11"/>
  <c r="B11" i="10"/>
  <c r="C10" i="10"/>
  <c r="C11" i="9"/>
  <c r="B12" i="9"/>
  <c r="B11" i="8"/>
  <c r="C10" i="8"/>
  <c r="B11" i="7"/>
  <c r="C10" i="7"/>
  <c r="B11" i="6"/>
  <c r="C10" i="6"/>
  <c r="B11" i="5"/>
  <c r="C10" i="5"/>
  <c r="B11" i="4"/>
  <c r="C10" i="4"/>
  <c r="C10" i="3"/>
  <c r="B11" i="3"/>
  <c r="B13" i="13" l="1"/>
  <c r="C12" i="13"/>
  <c r="C12" i="12"/>
  <c r="B13" i="12"/>
  <c r="C11" i="11"/>
  <c r="B12" i="11"/>
  <c r="C11" i="10"/>
  <c r="B12" i="10"/>
  <c r="B13" i="9"/>
  <c r="C12" i="9"/>
  <c r="C11" i="8"/>
  <c r="B12" i="8"/>
  <c r="C11" i="7"/>
  <c r="B12" i="7"/>
  <c r="C11" i="6"/>
  <c r="B12" i="6"/>
  <c r="B12" i="5"/>
  <c r="C11" i="5"/>
  <c r="C11" i="4"/>
  <c r="B12" i="4"/>
  <c r="C11" i="3"/>
  <c r="B12" i="3"/>
  <c r="C13" i="13" l="1"/>
  <c r="B14" i="13"/>
  <c r="B14" i="12"/>
  <c r="C13" i="12"/>
  <c r="C12" i="11"/>
  <c r="B13" i="11"/>
  <c r="B13" i="10"/>
  <c r="C12" i="10"/>
  <c r="B14" i="9"/>
  <c r="C13" i="9"/>
  <c r="B13" i="8"/>
  <c r="C12" i="8"/>
  <c r="B13" i="7"/>
  <c r="C12" i="7"/>
  <c r="B13" i="6"/>
  <c r="C12" i="6"/>
  <c r="B13" i="5"/>
  <c r="C12" i="5"/>
  <c r="B13" i="4"/>
  <c r="C12" i="4"/>
  <c r="B13" i="3"/>
  <c r="C12" i="3"/>
  <c r="B15" i="13" l="1"/>
  <c r="C14" i="13"/>
  <c r="B15" i="12"/>
  <c r="C14" i="12"/>
  <c r="B14" i="11"/>
  <c r="C13" i="11"/>
  <c r="B14" i="10"/>
  <c r="C13" i="10"/>
  <c r="B15" i="9"/>
  <c r="C14" i="9"/>
  <c r="B14" i="8"/>
  <c r="C13" i="8"/>
  <c r="B14" i="7"/>
  <c r="C13" i="7"/>
  <c r="B14" i="6"/>
  <c r="C13" i="6"/>
  <c r="B14" i="5"/>
  <c r="C13" i="5"/>
  <c r="B14" i="4"/>
  <c r="C13" i="4"/>
  <c r="C13" i="3"/>
  <c r="B14" i="3"/>
  <c r="C15" i="13" l="1"/>
  <c r="B16" i="13"/>
  <c r="C15" i="12"/>
  <c r="B16" i="12"/>
  <c r="B15" i="11"/>
  <c r="C14" i="11"/>
  <c r="B15" i="10"/>
  <c r="C14" i="10"/>
  <c r="C15" i="9"/>
  <c r="B16" i="9"/>
  <c r="B15" i="8"/>
  <c r="C14" i="8"/>
  <c r="B15" i="7"/>
  <c r="C14" i="7"/>
  <c r="B15" i="6"/>
  <c r="C14" i="6"/>
  <c r="B15" i="5"/>
  <c r="C14" i="5"/>
  <c r="B15" i="4"/>
  <c r="C14" i="4"/>
  <c r="B15" i="3"/>
  <c r="C14" i="3"/>
  <c r="B17" i="13" l="1"/>
  <c r="C16" i="13"/>
  <c r="C16" i="12"/>
  <c r="B17" i="12"/>
  <c r="C15" i="11"/>
  <c r="B16" i="11"/>
  <c r="C15" i="10"/>
  <c r="B16" i="10"/>
  <c r="B17" i="9"/>
  <c r="C16" i="9"/>
  <c r="C15" i="8"/>
  <c r="B16" i="8"/>
  <c r="C15" i="7"/>
  <c r="B16" i="7"/>
  <c r="C15" i="6"/>
  <c r="B16" i="6"/>
  <c r="C15" i="5"/>
  <c r="B16" i="5"/>
  <c r="C15" i="4"/>
  <c r="B16" i="4"/>
  <c r="C15" i="3"/>
  <c r="B16" i="3"/>
  <c r="C17" i="13" l="1"/>
  <c r="B18" i="13"/>
  <c r="B18" i="12"/>
  <c r="C17" i="12"/>
  <c r="C16" i="11"/>
  <c r="B17" i="11"/>
  <c r="B17" i="10"/>
  <c r="C16" i="10"/>
  <c r="B18" i="9"/>
  <c r="C17" i="9"/>
  <c r="B17" i="8"/>
  <c r="C16" i="8"/>
  <c r="B17" i="7"/>
  <c r="C16" i="7"/>
  <c r="B17" i="6"/>
  <c r="C16" i="6"/>
  <c r="C16" i="5"/>
  <c r="B17" i="5"/>
  <c r="B17" i="4"/>
  <c r="C16" i="4"/>
  <c r="B17" i="3"/>
  <c r="C16" i="3"/>
  <c r="B19" i="13" l="1"/>
  <c r="C18" i="13"/>
  <c r="B19" i="12"/>
  <c r="C18" i="12"/>
  <c r="B18" i="11"/>
  <c r="C17" i="11"/>
  <c r="B18" i="10"/>
  <c r="C17" i="10"/>
  <c r="B19" i="9"/>
  <c r="C18" i="9"/>
  <c r="B18" i="8"/>
  <c r="C17" i="8"/>
  <c r="B18" i="7"/>
  <c r="C17" i="7"/>
  <c r="B18" i="6"/>
  <c r="C17" i="6"/>
  <c r="B18" i="5"/>
  <c r="C17" i="5"/>
  <c r="B18" i="4"/>
  <c r="C17" i="4"/>
  <c r="C17" i="3"/>
  <c r="B18" i="3"/>
  <c r="C19" i="13" l="1"/>
  <c r="B20" i="13"/>
  <c r="C19" i="12"/>
  <c r="B20" i="12"/>
  <c r="B19" i="11"/>
  <c r="C18" i="11"/>
  <c r="B19" i="10"/>
  <c r="C18" i="10"/>
  <c r="C19" i="9"/>
  <c r="B20" i="9"/>
  <c r="B19" i="8"/>
  <c r="C18" i="8"/>
  <c r="B19" i="7"/>
  <c r="C18" i="7"/>
  <c r="B19" i="6"/>
  <c r="C18" i="6"/>
  <c r="B19" i="5"/>
  <c r="C18" i="5"/>
  <c r="B19" i="4"/>
  <c r="C18" i="4"/>
  <c r="B19" i="3"/>
  <c r="C18" i="3"/>
  <c r="B21" i="13" l="1"/>
  <c r="C20" i="13"/>
  <c r="C20" i="12"/>
  <c r="B21" i="12"/>
  <c r="C19" i="11"/>
  <c r="B20" i="11"/>
  <c r="C19" i="10"/>
  <c r="B20" i="10"/>
  <c r="B21" i="9"/>
  <c r="C20" i="9"/>
  <c r="C19" i="8"/>
  <c r="B20" i="8"/>
  <c r="C19" i="7"/>
  <c r="B20" i="7"/>
  <c r="C19" i="6"/>
  <c r="B20" i="6"/>
  <c r="C19" i="5"/>
  <c r="B20" i="5"/>
  <c r="C19" i="4"/>
  <c r="B20" i="4"/>
  <c r="C19" i="3"/>
  <c r="B20" i="3"/>
  <c r="C21" i="13" l="1"/>
  <c r="B22" i="13"/>
  <c r="B22" i="12"/>
  <c r="C21" i="12"/>
  <c r="C20" i="11"/>
  <c r="B21" i="11"/>
  <c r="B21" i="10"/>
  <c r="C20" i="10"/>
  <c r="C21" i="9"/>
  <c r="B22" i="9"/>
  <c r="B21" i="8"/>
  <c r="C20" i="8"/>
  <c r="B21" i="7"/>
  <c r="C20" i="7"/>
  <c r="B21" i="6"/>
  <c r="C20" i="6"/>
  <c r="C20" i="5"/>
  <c r="B21" i="5"/>
  <c r="B21" i="4"/>
  <c r="C20" i="4"/>
  <c r="B21" i="3"/>
  <c r="C20" i="3"/>
  <c r="B23" i="13" l="1"/>
  <c r="C22" i="13"/>
  <c r="B23" i="12"/>
  <c r="C22" i="12"/>
  <c r="B22" i="11"/>
  <c r="C21" i="11"/>
  <c r="B22" i="10"/>
  <c r="C21" i="10"/>
  <c r="B23" i="9"/>
  <c r="C22" i="9"/>
  <c r="B22" i="8"/>
  <c r="C21" i="8"/>
  <c r="B22" i="7"/>
  <c r="C21" i="7"/>
  <c r="B22" i="6"/>
  <c r="C21" i="6"/>
  <c r="B22" i="5"/>
  <c r="C21" i="5"/>
  <c r="B22" i="4"/>
  <c r="C21" i="4"/>
  <c r="C21" i="3"/>
  <c r="B22" i="3"/>
  <c r="C23" i="13" l="1"/>
  <c r="B24" i="13"/>
  <c r="C23" i="12"/>
  <c r="B24" i="12"/>
  <c r="B23" i="11"/>
  <c r="C22" i="11"/>
  <c r="B23" i="10"/>
  <c r="C22" i="10"/>
  <c r="C23" i="9"/>
  <c r="B24" i="9"/>
  <c r="B23" i="8"/>
  <c r="C22" i="8"/>
  <c r="B23" i="7"/>
  <c r="C22" i="7"/>
  <c r="B23" i="6"/>
  <c r="C22" i="6"/>
  <c r="B23" i="5"/>
  <c r="C22" i="5"/>
  <c r="B23" i="4"/>
  <c r="C22" i="4"/>
  <c r="B23" i="3"/>
  <c r="C22" i="3"/>
  <c r="B25" i="13" l="1"/>
  <c r="C24" i="13"/>
  <c r="B25" i="12"/>
  <c r="C24" i="12"/>
  <c r="C23" i="11"/>
  <c r="B24" i="11"/>
  <c r="C23" i="10"/>
  <c r="B24" i="10"/>
  <c r="B25" i="9"/>
  <c r="C24" i="9"/>
  <c r="C23" i="8"/>
  <c r="B24" i="8"/>
  <c r="C23" i="7"/>
  <c r="B24" i="7"/>
  <c r="C23" i="6"/>
  <c r="B24" i="6"/>
  <c r="C23" i="5"/>
  <c r="B24" i="5"/>
  <c r="C23" i="4"/>
  <c r="B24" i="4"/>
  <c r="C23" i="3"/>
  <c r="B24" i="3"/>
  <c r="C25" i="13" l="1"/>
  <c r="B26" i="13"/>
  <c r="B26" i="12"/>
  <c r="C25" i="12"/>
  <c r="C24" i="11"/>
  <c r="B25" i="11"/>
  <c r="B25" i="10"/>
  <c r="C24" i="10"/>
  <c r="C25" i="9"/>
  <c r="B26" i="9"/>
  <c r="B25" i="8"/>
  <c r="C24" i="8"/>
  <c r="B25" i="7"/>
  <c r="C24" i="7"/>
  <c r="B25" i="6"/>
  <c r="C24" i="6"/>
  <c r="C24" i="5"/>
  <c r="B25" i="5"/>
  <c r="B25" i="4"/>
  <c r="C24" i="4"/>
  <c r="B25" i="3"/>
  <c r="C24" i="3"/>
  <c r="B27" i="13" l="1"/>
  <c r="C26" i="13"/>
  <c r="B27" i="12"/>
  <c r="C26" i="12"/>
  <c r="B26" i="11"/>
  <c r="C25" i="11"/>
  <c r="B26" i="10"/>
  <c r="C25" i="10"/>
  <c r="B27" i="9"/>
  <c r="C26" i="9"/>
  <c r="B26" i="8"/>
  <c r="C25" i="8"/>
  <c r="B26" i="7"/>
  <c r="C25" i="7"/>
  <c r="B26" i="6"/>
  <c r="C25" i="6"/>
  <c r="B26" i="5"/>
  <c r="C25" i="5"/>
  <c r="B26" i="4"/>
  <c r="C25" i="4"/>
  <c r="C25" i="3"/>
  <c r="B26" i="3"/>
  <c r="C27" i="13" l="1"/>
  <c r="B28" i="13"/>
  <c r="C27" i="12"/>
  <c r="B28" i="12"/>
  <c r="B27" i="11"/>
  <c r="C26" i="11"/>
  <c r="B27" i="10"/>
  <c r="C26" i="10"/>
  <c r="C27" i="9"/>
  <c r="B28" i="9"/>
  <c r="B27" i="8"/>
  <c r="C26" i="8"/>
  <c r="B27" i="7"/>
  <c r="C26" i="7"/>
  <c r="B27" i="6"/>
  <c r="C26" i="6"/>
  <c r="B27" i="5"/>
  <c r="C26" i="5"/>
  <c r="B27" i="4"/>
  <c r="C26" i="4"/>
  <c r="B27" i="3"/>
  <c r="C26" i="3"/>
  <c r="B29" i="13" l="1"/>
  <c r="C28" i="13"/>
  <c r="C28" i="12"/>
  <c r="B29" i="12"/>
  <c r="C27" i="11"/>
  <c r="B28" i="11"/>
  <c r="C27" i="10"/>
  <c r="B28" i="10"/>
  <c r="B29" i="9"/>
  <c r="C28" i="9"/>
  <c r="C27" i="8"/>
  <c r="B28" i="8"/>
  <c r="C27" i="7"/>
  <c r="B28" i="7"/>
  <c r="C27" i="6"/>
  <c r="B28" i="6"/>
  <c r="C27" i="5"/>
  <c r="B28" i="5"/>
  <c r="C27" i="4"/>
  <c r="B28" i="4"/>
  <c r="C27" i="3"/>
  <c r="B28" i="3"/>
  <c r="B30" i="13" l="1"/>
  <c r="C29" i="13"/>
  <c r="B30" i="12"/>
  <c r="C29" i="12"/>
  <c r="C28" i="11"/>
  <c r="B29" i="11"/>
  <c r="B29" i="10"/>
  <c r="C28" i="10"/>
  <c r="B30" i="9"/>
  <c r="C29" i="9"/>
  <c r="B29" i="8"/>
  <c r="C28" i="8"/>
  <c r="B29" i="7"/>
  <c r="C28" i="7"/>
  <c r="B29" i="6"/>
  <c r="C28" i="6"/>
  <c r="C28" i="5"/>
  <c r="B29" i="5"/>
  <c r="B29" i="4"/>
  <c r="C28" i="4"/>
  <c r="B29" i="3"/>
  <c r="C28" i="3"/>
  <c r="B31" i="13" l="1"/>
  <c r="C30" i="13"/>
  <c r="B31" i="12"/>
  <c r="C30" i="12"/>
  <c r="B30" i="11"/>
  <c r="C29" i="11"/>
  <c r="B30" i="10"/>
  <c r="C29" i="10"/>
  <c r="B31" i="9"/>
  <c r="C30" i="9"/>
  <c r="B30" i="8"/>
  <c r="C29" i="8"/>
  <c r="B30" i="7"/>
  <c r="C29" i="7"/>
  <c r="B30" i="6"/>
  <c r="C29" i="6"/>
  <c r="B30" i="5"/>
  <c r="C29" i="5"/>
  <c r="B30" i="4"/>
  <c r="C29" i="4"/>
  <c r="B30" i="3"/>
  <c r="C29" i="3"/>
  <c r="C31" i="13" l="1"/>
  <c r="B32" i="13"/>
  <c r="B32" i="12"/>
  <c r="C31" i="12"/>
  <c r="B31" i="11"/>
  <c r="C30" i="11"/>
  <c r="B31" i="10"/>
  <c r="C30" i="10"/>
  <c r="C31" i="9"/>
  <c r="B32" i="9"/>
  <c r="B31" i="8"/>
  <c r="C30" i="8"/>
  <c r="B31" i="7"/>
  <c r="C30" i="7"/>
  <c r="B31" i="6"/>
  <c r="C30" i="6"/>
  <c r="B31" i="5"/>
  <c r="C30" i="5"/>
  <c r="B31" i="4"/>
  <c r="C30" i="4"/>
  <c r="B31" i="3"/>
  <c r="C30" i="3"/>
  <c r="B33" i="13" l="1"/>
  <c r="C32" i="13"/>
  <c r="C32" i="12"/>
  <c r="B33" i="12"/>
  <c r="C31" i="11"/>
  <c r="B32" i="11"/>
  <c r="C31" i="10"/>
  <c r="B32" i="10"/>
  <c r="B33" i="9"/>
  <c r="C32" i="9"/>
  <c r="C31" i="8"/>
  <c r="B32" i="8"/>
  <c r="C31" i="7"/>
  <c r="B32" i="7"/>
  <c r="C31" i="6"/>
  <c r="B32" i="6"/>
  <c r="B32" i="5"/>
  <c r="C31" i="5"/>
  <c r="C31" i="4"/>
  <c r="B32" i="4"/>
  <c r="C31" i="3"/>
  <c r="B32" i="3"/>
  <c r="B33" i="3" s="1"/>
  <c r="C33" i="3" s="1"/>
  <c r="B34" i="13" l="1"/>
  <c r="C33" i="13"/>
  <c r="B34" i="12"/>
  <c r="C33" i="12"/>
  <c r="C32" i="11"/>
  <c r="B33" i="11"/>
  <c r="B33" i="10"/>
  <c r="C32" i="10"/>
  <c r="B34" i="9"/>
  <c r="C33" i="9"/>
  <c r="B33" i="8"/>
  <c r="C32" i="8"/>
  <c r="B33" i="7"/>
  <c r="C32" i="7"/>
  <c r="B33" i="6"/>
  <c r="C32" i="6"/>
  <c r="C32" i="5"/>
  <c r="B33" i="5"/>
  <c r="B33" i="4"/>
  <c r="C32" i="4"/>
  <c r="C32" i="3"/>
  <c r="B35" i="13" l="1"/>
  <c r="C35" i="13" s="1"/>
  <c r="C34" i="13"/>
  <c r="C34" i="12"/>
  <c r="B34" i="11"/>
  <c r="C33" i="11"/>
  <c r="B34" i="10"/>
  <c r="C33" i="10"/>
  <c r="B35" i="9"/>
  <c r="C35" i="9" s="1"/>
  <c r="C34" i="9"/>
  <c r="B34" i="8"/>
  <c r="C33" i="8"/>
  <c r="B34" i="7"/>
  <c r="C33" i="7"/>
  <c r="B34" i="6"/>
  <c r="C33" i="6"/>
  <c r="B34" i="5"/>
  <c r="C33" i="5"/>
  <c r="B34" i="4"/>
  <c r="C33" i="4"/>
  <c r="B35" i="11" l="1"/>
  <c r="C35" i="11" s="1"/>
  <c r="C34" i="11"/>
  <c r="C34" i="10"/>
  <c r="B35" i="8"/>
  <c r="C35" i="8" s="1"/>
  <c r="C34" i="8"/>
  <c r="C34" i="7"/>
  <c r="B35" i="6"/>
  <c r="C35" i="6" s="1"/>
  <c r="C34" i="6"/>
  <c r="C34" i="5"/>
  <c r="B35" i="4"/>
  <c r="C35" i="4" s="1"/>
  <c r="C34" i="4"/>
  <c r="B49" i="2" l="1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20" i="2"/>
  <c r="B19" i="2"/>
  <c r="B18" i="2"/>
  <c r="B25" i="2"/>
  <c r="B23" i="2"/>
  <c r="B16" i="2"/>
  <c r="B14" i="2"/>
  <c r="B13" i="2"/>
  <c r="B11" i="2"/>
  <c r="B7" i="2"/>
  <c r="B4" i="2"/>
  <c r="B3" i="2"/>
  <c r="A29" i="2"/>
  <c r="B29" i="2" s="1"/>
  <c r="A21" i="2" l="1"/>
  <c r="B21" i="2" s="1"/>
  <c r="A28" i="2"/>
  <c r="B28" i="2" s="1"/>
  <c r="A34" i="2"/>
  <c r="B34" i="2" s="1"/>
  <c r="A24" i="2"/>
  <c r="B24" i="2" s="1"/>
  <c r="A8" i="2"/>
  <c r="A4" i="2"/>
  <c r="A10" i="2"/>
  <c r="B10" i="2" s="1"/>
  <c r="A25" i="2"/>
  <c r="A31" i="2"/>
  <c r="B31" i="2" s="1"/>
  <c r="A19" i="2"/>
  <c r="A2" i="2"/>
  <c r="B2" i="2" s="1"/>
  <c r="A23" i="2"/>
  <c r="A18" i="2"/>
  <c r="A35" i="2"/>
  <c r="B35" i="2" s="1"/>
  <c r="A30" i="2"/>
  <c r="B30" i="2" s="1"/>
  <c r="A17" i="2"/>
  <c r="B17" i="2" s="1"/>
  <c r="A26" i="2"/>
  <c r="B26" i="2" s="1"/>
  <c r="A32" i="2"/>
  <c r="B32" i="2" s="1"/>
  <c r="A20" i="2"/>
  <c r="A3" i="2"/>
  <c r="A11" i="2"/>
  <c r="A22" i="2"/>
  <c r="B22" i="2" s="1"/>
  <c r="A27" i="2"/>
  <c r="B27" i="2" s="1"/>
  <c r="A33" i="2"/>
  <c r="B33" i="2" s="1"/>
  <c r="A6" i="2" l="1"/>
  <c r="B6" i="2" s="1"/>
  <c r="A14" i="2"/>
  <c r="A5" i="2"/>
  <c r="B5" i="2" s="1"/>
  <c r="A15" i="2"/>
  <c r="B15" i="2" s="1"/>
  <c r="A16" i="2"/>
  <c r="A9" i="2"/>
  <c r="B9" i="2" s="1"/>
  <c r="B8" i="2"/>
  <c r="A13" i="2"/>
  <c r="A7" i="2"/>
  <c r="A12" i="2" l="1"/>
  <c r="B12" i="2" s="1"/>
  <c r="B5" i="1"/>
  <c r="C5" i="1" s="1"/>
  <c r="B6" i="1" l="1"/>
  <c r="E3" i="1"/>
  <c r="F3" i="1" l="1"/>
  <c r="G3" i="1" s="1"/>
  <c r="B7" i="1"/>
  <c r="C6" i="1"/>
  <c r="B8" i="1" l="1"/>
  <c r="C7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5" i="1" s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</authors>
  <commentList>
    <comment ref="C1" authorId="0" shapeId="0" xr:uid="{7F67CDC2-6144-4DF6-A89E-AC6139AD1F8D}">
      <text>
        <r>
          <rPr>
            <sz val="8"/>
            <color indexed="81"/>
            <rFont val="Tahoma"/>
            <family val="2"/>
          </rPr>
          <t>Ein 'x' eingeben, um Feiertage zu markieren.
Bis Zelle A49 können Sie weitere Feiertage eingeben und mit x in den Urlaubskalender übernehmen.</t>
        </r>
      </text>
    </comment>
  </commentList>
</comments>
</file>

<file path=xl/sharedStrings.xml><?xml version="1.0" encoding="utf-8"?>
<sst xmlns="http://schemas.openxmlformats.org/spreadsheetml/2006/main" count="183" uniqueCount="47">
  <si>
    <t>Arbeitszeittabelle</t>
  </si>
  <si>
    <t>Überstunden</t>
  </si>
  <si>
    <t>Datum</t>
  </si>
  <si>
    <t>Mittagspause</t>
  </si>
  <si>
    <t>Arbeitsstunden</t>
  </si>
  <si>
    <t>Monat</t>
  </si>
  <si>
    <t>Arbeitsstd. 
geleistet</t>
  </si>
  <si>
    <t>Reguläre Arbeitsstd.</t>
  </si>
  <si>
    <t>Beginn</t>
  </si>
  <si>
    <t>Ende</t>
  </si>
  <si>
    <t>Feiertag?</t>
  </si>
  <si>
    <t>x</t>
  </si>
  <si>
    <t>Neujahr</t>
  </si>
  <si>
    <t>Berchtoldstag</t>
  </si>
  <si>
    <t>Rosenmontag</t>
  </si>
  <si>
    <t>Karfreitag</t>
  </si>
  <si>
    <t>Ostersamstag</t>
  </si>
  <si>
    <t>Ostersonntag</t>
  </si>
  <si>
    <t>Ostermontag</t>
  </si>
  <si>
    <t>Christi Himmelfahrt</t>
  </si>
  <si>
    <t>Muttertag</t>
  </si>
  <si>
    <t>Pfingstsamstag</t>
  </si>
  <si>
    <t>Pfingstsonntag</t>
  </si>
  <si>
    <t>Pfingstmontag</t>
  </si>
  <si>
    <t>Fronleichnam</t>
  </si>
  <si>
    <t>Nationalfeiertag (CH)</t>
  </si>
  <si>
    <t>Tag der deutschen Einheit (D)</t>
  </si>
  <si>
    <t>Erntedankfest</t>
  </si>
  <si>
    <t>Reformationstag</t>
  </si>
  <si>
    <t>Allerheiligen</t>
  </si>
  <si>
    <t>Volkstrauertag</t>
  </si>
  <si>
    <t>Totensonntag/Ewigkeitssontag</t>
  </si>
  <si>
    <t>1. Advent</t>
  </si>
  <si>
    <t>2. Advent</t>
  </si>
  <si>
    <t>3. Advent</t>
  </si>
  <si>
    <t>4. Advent</t>
  </si>
  <si>
    <t>Heilig Abend</t>
  </si>
  <si>
    <t>1. Weihnachtstag</t>
  </si>
  <si>
    <t>2. Weihnachtstag</t>
  </si>
  <si>
    <t>Silvester</t>
  </si>
  <si>
    <t>Heilige 3 Könige</t>
  </si>
  <si>
    <t>Tag der Arbeit</t>
  </si>
  <si>
    <t>Buß- und Bettag</t>
  </si>
  <si>
    <t>Augsburger Friedensfest</t>
  </si>
  <si>
    <t>Mariä Himmelfahrt</t>
  </si>
  <si>
    <t>Weltkindertag</t>
  </si>
  <si>
    <t>Sollstunden
pro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</si>
</sst>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hh:mm;@"/>
    <numFmt numFmtId="166" formatCode="[hh]:mm"/>
    <numFmt numFmtId="167" formatCode="ddd/"/>
    <numFmt numFmtId="168" formatCode="dd"/>
    <numFmt numFmtId="169" formatCode="dd/mm/yyyy;;"/>
  </numFmts>
  <fonts count="12" x14ac:knownFonts="1">
    <font>
      <sz val="11"/>
      <color theme="1"/>
      <name val="Calibri"/>
      <family val="2"/>
      <scheme val="minor"/>
    </font>
    <font>
      <sz val="24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6"/>
      <color theme="0"/>
      <name val="Century Gothic"/>
      <family val="2"/>
    </font>
    <font>
      <b/>
      <sz val="11"/>
      <color theme="1" tint="0.249977111117893"/>
      <name val="Century Gothic"/>
      <family val="2"/>
    </font>
    <font>
      <sz val="12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sz val="8"/>
      <color indexed="81"/>
      <name val="Tahoma"/>
      <family val="2"/>
    </font>
    <font>
      <b/>
      <sz val="12"/>
      <color theme="3" tint="-0.249977111117893"/>
      <name val="Century Gothic"/>
      <family val="2"/>
    </font>
    <font>
      <sz val="28"/>
      <color theme="4" tint="-0.499984740745262"/>
      <name val="Century Gothic"/>
      <family val="2"/>
    </font>
    <font>
      <sz val="14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E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theme="4" tint="0.59999389629810485"/>
      </right>
      <top style="thin">
        <color theme="4" tint="0.59999389629810485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theme="4" tint="0.59999389629810485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Protection="1">
      <protection locked="0"/>
    </xf>
    <xf numFmtId="0" fontId="2" fillId="0" borderId="0" xfId="0" applyFont="1"/>
    <xf numFmtId="0" fontId="11" fillId="0" borderId="0" xfId="0" applyFont="1"/>
    <xf numFmtId="164" fontId="2" fillId="0" borderId="0" xfId="0" applyNumberFormat="1" applyFont="1"/>
    <xf numFmtId="164" fontId="2" fillId="0" borderId="6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6" fontId="11" fillId="6" borderId="21" xfId="0" applyNumberFormat="1" applyFont="1" applyFill="1" applyBorder="1" applyAlignment="1" applyProtection="1">
      <alignment horizontal="center" vertical="center"/>
      <protection locked="0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6" xfId="0" applyFont="1" applyBorder="1"/>
    <xf numFmtId="1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9" xfId="0" applyFont="1" applyBorder="1" applyProtection="1">
      <protection locked="0"/>
    </xf>
    <xf numFmtId="46" fontId="2" fillId="0" borderId="0" xfId="0" applyNumberFormat="1" applyFont="1"/>
    <xf numFmtId="165" fontId="2" fillId="9" borderId="2" xfId="0" applyNumberFormat="1" applyFont="1" applyFill="1" applyBorder="1" applyProtection="1">
      <protection hidden="1"/>
    </xf>
    <xf numFmtId="166" fontId="11" fillId="6" borderId="21" xfId="0" applyNumberFormat="1" applyFont="1" applyFill="1" applyBorder="1" applyAlignment="1" applyProtection="1">
      <alignment horizontal="center" vertical="center"/>
      <protection hidden="1"/>
    </xf>
    <xf numFmtId="168" fontId="2" fillId="0" borderId="3" xfId="0" applyNumberFormat="1" applyFont="1" applyBorder="1" applyAlignment="1" applyProtection="1">
      <alignment horizontal="center" vertical="center"/>
      <protection hidden="1"/>
    </xf>
    <xf numFmtId="167" fontId="2" fillId="0" borderId="3" xfId="0" applyNumberFormat="1" applyFont="1" applyBorder="1" applyAlignment="1" applyProtection="1">
      <alignment horizontal="center" vertical="center"/>
      <protection hidden="1"/>
    </xf>
    <xf numFmtId="168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9" fontId="6" fillId="4" borderId="14" xfId="0" applyNumberFormat="1" applyFont="1" applyFill="1" applyBorder="1" applyAlignment="1" applyProtection="1">
      <alignment horizontal="center" vertical="center"/>
      <protection hidden="1"/>
    </xf>
    <xf numFmtId="169" fontId="6" fillId="4" borderId="18" xfId="0" applyNumberFormat="1" applyFont="1" applyFill="1" applyBorder="1" applyAlignment="1" applyProtection="1">
      <alignment horizontal="center" vertical="center"/>
      <protection hidden="1"/>
    </xf>
    <xf numFmtId="14" fontId="6" fillId="4" borderId="13" xfId="0" quotePrefix="1" applyNumberFormat="1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3" fillId="10" borderId="20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Alignment="1" applyProtection="1">
      <alignment horizontal="left" vertical="center" indent="3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7" fontId="11" fillId="6" borderId="22" xfId="0" applyNumberFormat="1" applyFont="1" applyFill="1" applyBorder="1" applyAlignment="1" applyProtection="1">
      <alignment horizontal="center" vertical="center"/>
      <protection hidden="1"/>
    </xf>
    <xf numFmtId="17" fontId="11" fillId="6" borderId="23" xfId="0" applyNumberFormat="1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26">
    <dxf>
      <fill>
        <patternFill>
          <bgColor theme="8" tint="0.79998168889431442"/>
        </patternFill>
      </fill>
    </dxf>
    <dxf>
      <fill>
        <patternFill patternType="solid">
          <fgColor auto="1"/>
          <bgColor theme="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  <dxf>
      <fill>
        <patternFill patternType="lightDown">
          <fgColor theme="6" tint="0.79998168889431442"/>
          <bgColor rgb="FFFFF4D5"/>
        </patternFill>
      </fill>
    </dxf>
    <dxf>
      <fill>
        <patternFill patternType="lightUp">
          <fgColor theme="2" tint="-0.24994659260841701"/>
          <bgColor theme="8" tint="0.79998168889431442"/>
        </patternFill>
      </fill>
    </dxf>
  </dxfs>
  <tableStyles count="0" defaultTableStyle="TableStyleMedium2" defaultPivotStyle="PivotStyleLight16"/>
  <colors>
    <mruColors>
      <color rgb="FFFFF4D5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15B08819-EF8A-4F43-80C1-0BBFC3EDD9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D42B1F5-5168-4C1F-A4D6-1E6EC5AEF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FC5619F-D3BE-4D9E-AB02-BC87169E3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66B1630-C32F-4612-972F-4A29181B4D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1219199</xdr:colOff>
      <xdr:row>0</xdr:row>
      <xdr:rowOff>67872</xdr:rowOff>
    </xdr:from>
    <xdr:to>
      <xdr:col>3</xdr:col>
      <xdr:colOff>1743075</xdr:colOff>
      <xdr:row>0</xdr:row>
      <xdr:rowOff>562542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DF1974-B816-483C-9AC2-FDBBDE34D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878787"/>
            </a:clrFrom>
            <a:clrTo>
              <a:srgbClr val="87878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43" t="15696" r="9045" b="15696"/>
        <a:stretch/>
      </xdr:blipFill>
      <xdr:spPr>
        <a:xfrm>
          <a:off x="5534024" y="67872"/>
          <a:ext cx="523876" cy="494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81BD69A-85BB-487B-BC85-04A81CA8D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B3BA8F-77C9-4F8D-855B-C6C1D1866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48A895-829C-462D-A263-58A25EE55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91DAC9E-680B-4530-81C2-2E8261E85F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7B7E0-09DB-47A9-B65E-74A5D05017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51D4EDC-9D89-45CD-87EB-DF5A67F4D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A5E7A29-1A15-4519-B09D-C5383116A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47625</xdr:rowOff>
    </xdr:from>
    <xdr:to>
      <xdr:col>6</xdr:col>
      <xdr:colOff>960077</xdr:colOff>
      <xdr:row>0</xdr:row>
      <xdr:rowOff>504825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14C643D-1B04-40E9-87BE-B74E5BC665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4B6A6B">
                <a:alpha val="50196"/>
              </a:srgbClr>
            </a:clrFrom>
            <a:clrTo>
              <a:srgbClr val="4B6A6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253" b="77801" l="10000" r="90000">
                      <a14:foregroundMark x1="35990" y1="72069" x2="35990" y2="72069"/>
                      <a14:foregroundMark x1="32969" y1="61178" x2="32969" y2="61178"/>
                      <a14:foregroundMark x1="34896" y1="46326" x2="34896" y2="46326"/>
                      <a14:foregroundMark x1="50573" y1="15216" x2="50573" y2="15216"/>
                      <a14:foregroundMark x1="75313" y1="40907" x2="75313" y2="40907"/>
                      <a14:foregroundMark x1="81719" y1="41324" x2="81719" y2="41324"/>
                      <a14:foregroundMark x1="72760" y1="41428" x2="72760" y2="41428"/>
                      <a14:foregroundMark x1="66615" y1="44346" x2="66615" y2="44346"/>
                      <a14:foregroundMark x1="49583" y1="43408" x2="49583" y2="43408"/>
                      <a14:foregroundMark x1="40885" y1="61021" x2="40885" y2="61021"/>
                      <a14:foregroundMark x1="63802" y1="66545" x2="63802" y2="66545"/>
                      <a14:foregroundMark x1="41510" y1="71079" x2="41510" y2="71079"/>
                      <a14:foregroundMark x1="23646" y1="73632" x2="23646" y2="73632"/>
                      <a14:foregroundMark x1="27656" y1="73424" x2="27656" y2="73424"/>
                      <a14:foregroundMark x1="30625" y1="60188" x2="30625" y2="60188"/>
                      <a14:foregroundMark x1="60260" y1="65294" x2="67604" y2="65294"/>
                      <a14:foregroundMark x1="67604" y1="65294" x2="69323" y2="63366"/>
                      <a14:foregroundMark x1="27292" y1="74362" x2="63802" y2="72798"/>
                      <a14:foregroundMark x1="63802" y1="72798" x2="76406" y2="73788"/>
                      <a14:foregroundMark x1="76406" y1="73788" x2="69844" y2="76967"/>
                      <a14:foregroundMark x1="38529" y1="77582" x2="34467" y2="77662"/>
                      <a14:foregroundMark x1="69844" y1="76967" x2="43773" y2="77479"/>
                      <a14:foregroundMark x1="29454" y1="77515" x2="61510" y2="73059"/>
                      <a14:foregroundMark x1="22552" y1="70714" x2="22552" y2="70714"/>
                      <a14:foregroundMark x1="22396" y1="70714" x2="22396" y2="70714"/>
                      <a14:foregroundMark x1="22396" y1="70714" x2="24271" y2="72434"/>
                      <a14:foregroundMark x1="21823" y1="67744" x2="14948" y2="67275"/>
                      <a14:foregroundMark x1="14948" y1="67275" x2="23542" y2="76655"/>
                      <a14:foregroundMark x1="23542" y1="76655" x2="21198" y2="70505"/>
                      <a14:foregroundMark x1="21198" y1="70505" x2="19115" y2="68994"/>
                      <a14:foregroundMark x1="23385" y1="75717" x2="23021" y2="76967"/>
                      <a14:foregroundMark x1="22760" y1="76707" x2="26198" y2="76446"/>
                      <a14:foregroundMark x1="77396" y1="67535" x2="73906" y2="73059"/>
                      <a14:foregroundMark x1="73906" y1="73059" x2="80260" y2="71860"/>
                      <a14:foregroundMark x1="80260" y1="71860" x2="79479" y2="68369"/>
                      <a14:foregroundMark x1="78281" y1="74987" x2="78281" y2="74883"/>
                      <a14:foregroundMark x1="77396" y1="75873" x2="74115" y2="76863"/>
                      <a14:foregroundMark x1="49740" y1="6879" x2="49740" y2="6253"/>
                      <a14:foregroundMark x1="30521" y1="76238" x2="45104" y2="75248"/>
                      <a14:foregroundMark x1="45104" y1="75248" x2="72500" y2="76238"/>
                      <a14:backgroundMark x1="48646" y1="78426" x2="29583" y2="79052"/>
                      <a14:backgroundMark x1="29583" y1="79052" x2="35729" y2="78791"/>
                      <a14:backgroundMark x1="35729" y1="78791" x2="45677" y2="79677"/>
                      <a14:backgroundMark x1="44219" y1="78166" x2="27292" y2="78687"/>
                      <a14:backgroundMark x1="34792" y1="78166" x2="26719" y2="783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534" t="5025" r="10953" b="22549"/>
        <a:stretch/>
      </xdr:blipFill>
      <xdr:spPr>
        <a:xfrm>
          <a:off x="5781675" y="47625"/>
          <a:ext cx="51240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1A24-23CC-4836-A2F8-D1FBDF426898}">
  <dimension ref="B1:J39"/>
  <sheetViews>
    <sheetView showGridLines="0" tabSelected="1" workbookViewId="0">
      <pane ySplit="4" topLeftCell="A5" activePane="bottomLeft" state="frozen"/>
      <selection activeCell="D5" sqref="D5"/>
      <selection pane="bottomLeft" activeCell="B4" sqref="B4:C4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v>45658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45658</v>
      </c>
      <c r="C5" s="35">
        <f>B5</f>
        <v>45658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45659</v>
      </c>
      <c r="C6" s="35">
        <f t="shared" ref="C6:C35" si="1">B6</f>
        <v>45659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45660</v>
      </c>
      <c r="C7" s="35">
        <f t="shared" si="1"/>
        <v>45660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45661</v>
      </c>
      <c r="C8" s="35">
        <f t="shared" si="1"/>
        <v>45661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45662</v>
      </c>
      <c r="C9" s="35">
        <f t="shared" si="1"/>
        <v>45662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45663</v>
      </c>
      <c r="C10" s="35">
        <f t="shared" si="1"/>
        <v>45663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45664</v>
      </c>
      <c r="C11" s="35">
        <f t="shared" si="1"/>
        <v>45664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45665</v>
      </c>
      <c r="C12" s="35">
        <f t="shared" si="1"/>
        <v>45665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45666</v>
      </c>
      <c r="C13" s="35">
        <f t="shared" si="1"/>
        <v>45666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45667</v>
      </c>
      <c r="C14" s="35">
        <f t="shared" si="1"/>
        <v>45667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45668</v>
      </c>
      <c r="C15" s="35">
        <f t="shared" si="1"/>
        <v>45668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45669</v>
      </c>
      <c r="C16" s="35">
        <f t="shared" si="1"/>
        <v>45669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45670</v>
      </c>
      <c r="C17" s="35">
        <f t="shared" si="1"/>
        <v>45670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45671</v>
      </c>
      <c r="C18" s="35">
        <f t="shared" si="1"/>
        <v>45671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45672</v>
      </c>
      <c r="C19" s="35">
        <f t="shared" si="1"/>
        <v>45672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45673</v>
      </c>
      <c r="C20" s="35">
        <f t="shared" si="1"/>
        <v>45673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45674</v>
      </c>
      <c r="C21" s="35">
        <f t="shared" si="1"/>
        <v>45674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45675</v>
      </c>
      <c r="C22" s="35">
        <f t="shared" si="1"/>
        <v>45675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45676</v>
      </c>
      <c r="C23" s="35">
        <f t="shared" si="1"/>
        <v>45676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45677</v>
      </c>
      <c r="C24" s="35">
        <f t="shared" si="1"/>
        <v>45677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45678</v>
      </c>
      <c r="C25" s="35">
        <f t="shared" si="1"/>
        <v>45678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45679</v>
      </c>
      <c r="C26" s="35">
        <f t="shared" si="1"/>
        <v>45679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45680</v>
      </c>
      <c r="C27" s="35">
        <f t="shared" si="1"/>
        <v>45680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45681</v>
      </c>
      <c r="C28" s="35">
        <f t="shared" si="1"/>
        <v>45681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45682</v>
      </c>
      <c r="C29" s="35">
        <f t="shared" si="1"/>
        <v>45682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45683</v>
      </c>
      <c r="C30" s="35">
        <f t="shared" si="1"/>
        <v>45683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45684</v>
      </c>
      <c r="C31" s="35">
        <f t="shared" si="1"/>
        <v>45684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45685</v>
      </c>
      <c r="C32" s="35">
        <f t="shared" si="1"/>
        <v>45685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45686</v>
      </c>
      <c r="C33" s="35">
        <f t="shared" si="1"/>
        <v>45686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45687</v>
      </c>
      <c r="C34" s="35">
        <f t="shared" si="1"/>
        <v>45687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45688</v>
      </c>
      <c r="C35" s="35">
        <f t="shared" si="1"/>
        <v>45688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bHBkyhuzTAtXU8paAvatsSFhXbcmA8hyCekwNOj3SvPWR3IGArYGfJdhjp+ekUtWySKE/NIZ1ZVaSQfQK6V8fQ==" saltValue="8Qys5Fa7V4IZpKPFU9JM9Q==" spinCount="100000" sheet="1" objects="1" scenarios="1"/>
  <mergeCells count="4">
    <mergeCell ref="B1:G1"/>
    <mergeCell ref="B4:C4"/>
    <mergeCell ref="B2:C2"/>
    <mergeCell ref="B3:C3"/>
  </mergeCells>
  <conditionalFormatting sqref="B5:G35">
    <cfRule type="expression" dxfId="24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C4A0CFE-FE0D-45E3-A027-FCE2BD09D736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6C63-2123-4015-A3D5-ABF670434E2B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EDATE(September!$B$3,1)</f>
        <v>45931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45931</v>
      </c>
      <c r="C5" s="35">
        <f>B5</f>
        <v>45931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45932</v>
      </c>
      <c r="C6" s="35">
        <f t="shared" ref="C6:C35" si="1">B6</f>
        <v>45932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45933</v>
      </c>
      <c r="C7" s="35">
        <f t="shared" si="1"/>
        <v>45933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45934</v>
      </c>
      <c r="C8" s="35">
        <f t="shared" si="1"/>
        <v>45934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45935</v>
      </c>
      <c r="C9" s="35">
        <f t="shared" si="1"/>
        <v>45935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45936</v>
      </c>
      <c r="C10" s="35">
        <f t="shared" si="1"/>
        <v>45936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45937</v>
      </c>
      <c r="C11" s="35">
        <f t="shared" si="1"/>
        <v>45937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45938</v>
      </c>
      <c r="C12" s="35">
        <f t="shared" si="1"/>
        <v>45938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45939</v>
      </c>
      <c r="C13" s="35">
        <f t="shared" si="1"/>
        <v>45939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45940</v>
      </c>
      <c r="C14" s="35">
        <f t="shared" si="1"/>
        <v>45940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45941</v>
      </c>
      <c r="C15" s="35">
        <f t="shared" si="1"/>
        <v>45941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45942</v>
      </c>
      <c r="C16" s="35">
        <f t="shared" si="1"/>
        <v>45942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45943</v>
      </c>
      <c r="C17" s="35">
        <f t="shared" si="1"/>
        <v>45943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45944</v>
      </c>
      <c r="C18" s="35">
        <f t="shared" si="1"/>
        <v>45944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45945</v>
      </c>
      <c r="C19" s="35">
        <f t="shared" si="1"/>
        <v>45945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45946</v>
      </c>
      <c r="C20" s="35">
        <f t="shared" si="1"/>
        <v>45946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45947</v>
      </c>
      <c r="C21" s="35">
        <f t="shared" si="1"/>
        <v>45947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45948</v>
      </c>
      <c r="C22" s="35">
        <f t="shared" si="1"/>
        <v>45948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45949</v>
      </c>
      <c r="C23" s="35">
        <f t="shared" si="1"/>
        <v>45949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45950</v>
      </c>
      <c r="C24" s="35">
        <f t="shared" si="1"/>
        <v>45950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45951</v>
      </c>
      <c r="C25" s="35">
        <f t="shared" si="1"/>
        <v>45951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45952</v>
      </c>
      <c r="C26" s="35">
        <f t="shared" si="1"/>
        <v>45952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45953</v>
      </c>
      <c r="C27" s="35">
        <f t="shared" si="1"/>
        <v>45953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45954</v>
      </c>
      <c r="C28" s="35">
        <f t="shared" si="1"/>
        <v>45954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45955</v>
      </c>
      <c r="C29" s="35">
        <f t="shared" si="1"/>
        <v>45955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45956</v>
      </c>
      <c r="C30" s="35">
        <f t="shared" si="1"/>
        <v>45956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45957</v>
      </c>
      <c r="C31" s="35">
        <f t="shared" si="1"/>
        <v>45957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45958</v>
      </c>
      <c r="C32" s="35">
        <f t="shared" si="1"/>
        <v>45958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45959</v>
      </c>
      <c r="C33" s="35">
        <f t="shared" si="1"/>
        <v>45959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45960</v>
      </c>
      <c r="C34" s="35">
        <f t="shared" si="1"/>
        <v>45960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45961</v>
      </c>
      <c r="C35" s="35">
        <f t="shared" si="1"/>
        <v>45961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wsZDN+Jlx4srwHOjH1Q/R2rPAPbtbguHy3n+SrigUQGSlUlSPEDXYpuoSS9cT6tOHbwETNdyRa7hSlHT0GExqA==" saltValue="zTXKGGw/OrpHy5aAVCYhkw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6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19F6596-A41A-405B-9287-9E6B1B29EFDD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08DB-6329-4EB6-AEC3-71C9E4AC0769}">
  <dimension ref="B1:J38"/>
  <sheetViews>
    <sheetView showGridLines="0" workbookViewId="0">
      <pane ySplit="4" topLeftCell="A5" activePane="bottomLeft" state="frozen"/>
      <selection activeCell="D5" sqref="D5"/>
      <selection pane="bottomLeft" activeCell="L15" sqref="L1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EDATE(Oktober!$B$3,1)</f>
        <v>45962</v>
      </c>
      <c r="C3" s="53"/>
      <c r="D3" s="17">
        <v>3.3333333333333335</v>
      </c>
      <c r="E3" s="33">
        <f>SUM(G5:G34)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45962</v>
      </c>
      <c r="C5" s="35">
        <f>B5</f>
        <v>45962</v>
      </c>
      <c r="D5" s="12"/>
      <c r="E5" s="13"/>
      <c r="F5" s="12"/>
      <c r="G5" s="32" t="str">
        <f t="shared" ref="G5:G34" si="0">IF(F5,IF(D5,IF(D5&gt;F5,F5+"24:00"-D5,F5-D5)-E5,""),"")</f>
        <v/>
      </c>
    </row>
    <row r="6" spans="2:10" ht="18.899999999999999" customHeight="1" x14ac:dyDescent="0.25">
      <c r="B6" s="36">
        <f>B5+1</f>
        <v>45963</v>
      </c>
      <c r="C6" s="35">
        <f t="shared" ref="C6:C34" si="1">B6</f>
        <v>45963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4" si="2">B6+1</f>
        <v>45964</v>
      </c>
      <c r="C7" s="35">
        <f t="shared" si="1"/>
        <v>45964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45965</v>
      </c>
      <c r="C8" s="35">
        <f t="shared" si="1"/>
        <v>45965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45966</v>
      </c>
      <c r="C9" s="35">
        <f t="shared" si="1"/>
        <v>45966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45967</v>
      </c>
      <c r="C10" s="35">
        <f t="shared" si="1"/>
        <v>45967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45968</v>
      </c>
      <c r="C11" s="35">
        <f t="shared" si="1"/>
        <v>45968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45969</v>
      </c>
      <c r="C12" s="35">
        <f t="shared" si="1"/>
        <v>45969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45970</v>
      </c>
      <c r="C13" s="35">
        <f t="shared" si="1"/>
        <v>45970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45971</v>
      </c>
      <c r="C14" s="35">
        <f t="shared" si="1"/>
        <v>45971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45972</v>
      </c>
      <c r="C15" s="35">
        <f t="shared" si="1"/>
        <v>45972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45973</v>
      </c>
      <c r="C16" s="35">
        <f t="shared" si="1"/>
        <v>45973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45974</v>
      </c>
      <c r="C17" s="35">
        <f t="shared" si="1"/>
        <v>45974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45975</v>
      </c>
      <c r="C18" s="35">
        <f t="shared" si="1"/>
        <v>45975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45976</v>
      </c>
      <c r="C19" s="35">
        <f t="shared" si="1"/>
        <v>45976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45977</v>
      </c>
      <c r="C20" s="35">
        <f t="shared" si="1"/>
        <v>45977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45978</v>
      </c>
      <c r="C21" s="35">
        <f t="shared" si="1"/>
        <v>45978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45979</v>
      </c>
      <c r="C22" s="35">
        <f t="shared" si="1"/>
        <v>45979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45980</v>
      </c>
      <c r="C23" s="35">
        <f t="shared" si="1"/>
        <v>45980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45981</v>
      </c>
      <c r="C24" s="35">
        <f t="shared" si="1"/>
        <v>45981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45982</v>
      </c>
      <c r="C25" s="35">
        <f t="shared" si="1"/>
        <v>45982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45983</v>
      </c>
      <c r="C26" s="35">
        <f t="shared" si="1"/>
        <v>45983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45984</v>
      </c>
      <c r="C27" s="35">
        <f t="shared" si="1"/>
        <v>45984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45985</v>
      </c>
      <c r="C28" s="35">
        <f t="shared" si="1"/>
        <v>45985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45986</v>
      </c>
      <c r="C29" s="35">
        <f t="shared" si="1"/>
        <v>45986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45987</v>
      </c>
      <c r="C30" s="35">
        <f t="shared" si="1"/>
        <v>45987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45988</v>
      </c>
      <c r="C31" s="35">
        <f t="shared" si="1"/>
        <v>45988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45989</v>
      </c>
      <c r="C32" s="35">
        <f t="shared" si="1"/>
        <v>45989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45990</v>
      </c>
      <c r="C33" s="35">
        <f t="shared" si="1"/>
        <v>45990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45991</v>
      </c>
      <c r="C34" s="35">
        <f t="shared" si="1"/>
        <v>45991</v>
      </c>
      <c r="D34" s="14"/>
      <c r="E34" s="14"/>
      <c r="F34" s="14"/>
      <c r="G34" s="32" t="str">
        <f t="shared" si="0"/>
        <v/>
      </c>
    </row>
    <row r="35" spans="2:7" x14ac:dyDescent="0.25">
      <c r="B35" s="37"/>
      <c r="C35" s="37"/>
      <c r="D35" s="15"/>
      <c r="E35" s="16"/>
      <c r="F35" s="16"/>
      <c r="G35" s="37"/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</sheetData>
  <sheetProtection algorithmName="SHA-512" hashValue="P5NCpDvYfbMvC7L6E+jrnL6Rj7Yo6mxaafwvLYr30E1wnqn/nGysLMcnyunOW8rPoYinmnapElEmJ1kkn+igEg==" saltValue="LxIIS0qYTenYkFQQ7D5NhQ==" spinCount="100000" sheet="1" objects="1" scenarios="1"/>
  <mergeCells count="4">
    <mergeCell ref="B4:C4"/>
    <mergeCell ref="B1:G1"/>
    <mergeCell ref="B2:C2"/>
    <mergeCell ref="B3:C3"/>
  </mergeCells>
  <conditionalFormatting sqref="B5:G34">
    <cfRule type="expression" dxfId="4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5BCE7A3-37E2-4F16-8161-A995BC45C01C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9BE6-4F38-4FDD-9FD3-CEBFB7553B85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EDATE(November!$B$3,1)</f>
        <v>45992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45992</v>
      </c>
      <c r="C5" s="35">
        <f>B5</f>
        <v>45992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45993</v>
      </c>
      <c r="C6" s="35">
        <f t="shared" ref="C6:C35" si="1">B6</f>
        <v>45993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45994</v>
      </c>
      <c r="C7" s="35">
        <f t="shared" si="1"/>
        <v>45994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45995</v>
      </c>
      <c r="C8" s="35">
        <f t="shared" si="1"/>
        <v>45995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45996</v>
      </c>
      <c r="C9" s="35">
        <f t="shared" si="1"/>
        <v>45996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45997</v>
      </c>
      <c r="C10" s="35">
        <f t="shared" si="1"/>
        <v>45997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45998</v>
      </c>
      <c r="C11" s="35">
        <f t="shared" si="1"/>
        <v>45998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45999</v>
      </c>
      <c r="C12" s="35">
        <f t="shared" si="1"/>
        <v>45999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46000</v>
      </c>
      <c r="C13" s="35">
        <f t="shared" si="1"/>
        <v>46000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46001</v>
      </c>
      <c r="C14" s="35">
        <f t="shared" si="1"/>
        <v>46001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46002</v>
      </c>
      <c r="C15" s="35">
        <f t="shared" si="1"/>
        <v>46002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46003</v>
      </c>
      <c r="C16" s="35">
        <f t="shared" si="1"/>
        <v>46003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46004</v>
      </c>
      <c r="C17" s="35">
        <f t="shared" si="1"/>
        <v>46004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46005</v>
      </c>
      <c r="C18" s="35">
        <f t="shared" si="1"/>
        <v>46005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46006</v>
      </c>
      <c r="C19" s="35">
        <f t="shared" si="1"/>
        <v>46006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46007</v>
      </c>
      <c r="C20" s="35">
        <f t="shared" si="1"/>
        <v>46007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46008</v>
      </c>
      <c r="C21" s="35">
        <f t="shared" si="1"/>
        <v>46008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46009</v>
      </c>
      <c r="C22" s="35">
        <f t="shared" si="1"/>
        <v>46009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46010</v>
      </c>
      <c r="C23" s="35">
        <f t="shared" si="1"/>
        <v>46010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46011</v>
      </c>
      <c r="C24" s="35">
        <f t="shared" si="1"/>
        <v>46011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46012</v>
      </c>
      <c r="C25" s="35">
        <f t="shared" si="1"/>
        <v>46012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46013</v>
      </c>
      <c r="C26" s="35">
        <f t="shared" si="1"/>
        <v>46013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46014</v>
      </c>
      <c r="C27" s="35">
        <f t="shared" si="1"/>
        <v>46014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46015</v>
      </c>
      <c r="C28" s="35">
        <f t="shared" si="1"/>
        <v>46015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46016</v>
      </c>
      <c r="C29" s="35">
        <f t="shared" si="1"/>
        <v>46016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46017</v>
      </c>
      <c r="C30" s="35">
        <f t="shared" si="1"/>
        <v>46017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46018</v>
      </c>
      <c r="C31" s="35">
        <f t="shared" si="1"/>
        <v>46018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46019</v>
      </c>
      <c r="C32" s="35">
        <f t="shared" si="1"/>
        <v>46019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46020</v>
      </c>
      <c r="C33" s="35">
        <f t="shared" si="1"/>
        <v>46020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46021</v>
      </c>
      <c r="C34" s="35">
        <f t="shared" si="1"/>
        <v>46021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46022</v>
      </c>
      <c r="C35" s="35">
        <f t="shared" si="1"/>
        <v>46022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ggQgC8nl1asgSHbMymuL8LwIwbYnqviZXvCm4rw8MuzoUu6hTlPpyTh+qafmWLXLvXsOLM+xSaC/fEtb2eVaCw==" saltValue="vclm7XnzYH0gpQtZ74ICog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2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01EC751-BD24-41EA-A0C7-463F512C2225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D271D-C5BA-469D-84F9-57318716FC9F}">
  <sheetPr>
    <tabColor theme="3" tint="0.39997558519241921"/>
  </sheetPr>
  <dimension ref="A1:G50"/>
  <sheetViews>
    <sheetView workbookViewId="0">
      <selection activeCell="H18" sqref="H18"/>
    </sheetView>
  </sheetViews>
  <sheetFormatPr baseColWidth="10" defaultColWidth="11.44140625" defaultRowHeight="13.8" x14ac:dyDescent="0.25"/>
  <cols>
    <col min="1" max="1" width="22.88671875" style="26" customWidth="1"/>
    <col min="2" max="2" width="26.88671875" style="26" hidden="1" customWidth="1"/>
    <col min="3" max="3" width="20.33203125" style="26" customWidth="1"/>
    <col min="4" max="4" width="45.33203125" style="27" customWidth="1"/>
    <col min="5" max="16384" width="11.44140625" style="27"/>
  </cols>
  <sheetData>
    <row r="1" spans="1:7" s="21" customFormat="1" ht="55.5" customHeight="1" x14ac:dyDescent="0.25">
      <c r="A1" s="18" t="s">
        <v>2</v>
      </c>
      <c r="B1" s="19">
        <f>YEAR(Januar!B3)</f>
        <v>2025</v>
      </c>
      <c r="C1" s="19" t="s">
        <v>10</v>
      </c>
      <c r="D1" s="20"/>
    </row>
    <row r="2" spans="1:7" s="22" customFormat="1" ht="15" x14ac:dyDescent="0.25">
      <c r="A2" s="40">
        <f>DATEVALUE("01.01."&amp;$B$1)</f>
        <v>45658</v>
      </c>
      <c r="B2" s="38">
        <f>IF(C2="x",A2,0)</f>
        <v>45658</v>
      </c>
      <c r="C2" s="1" t="s">
        <v>11</v>
      </c>
      <c r="D2" s="2" t="s">
        <v>12</v>
      </c>
    </row>
    <row r="3" spans="1:7" s="22" customFormat="1" ht="15.6" thickBot="1" x14ac:dyDescent="0.3">
      <c r="A3" s="40">
        <f>DATEVALUE("02.01."&amp;$B$1)</f>
        <v>45659</v>
      </c>
      <c r="B3" s="38">
        <f t="shared" ref="B2:B49" si="0">IF(C3="x",A3,0)</f>
        <v>0</v>
      </c>
      <c r="C3" s="1"/>
      <c r="D3" s="2" t="s">
        <v>13</v>
      </c>
      <c r="G3" s="23"/>
    </row>
    <row r="4" spans="1:7" s="22" customFormat="1" ht="15" x14ac:dyDescent="0.25">
      <c r="A4" s="40">
        <f>DATEVALUE("06.01."&amp;$B$1)</f>
        <v>45663</v>
      </c>
      <c r="B4" s="38">
        <f t="shared" si="0"/>
        <v>0</v>
      </c>
      <c r="C4" s="1"/>
      <c r="D4" s="2" t="s">
        <v>40</v>
      </c>
    </row>
    <row r="5" spans="1:7" s="22" customFormat="1" ht="15" x14ac:dyDescent="0.25">
      <c r="A5" s="40">
        <f>A8-48</f>
        <v>45719</v>
      </c>
      <c r="B5" s="38">
        <f t="shared" si="0"/>
        <v>45719</v>
      </c>
      <c r="C5" s="1" t="s">
        <v>11</v>
      </c>
      <c r="D5" s="2" t="s">
        <v>14</v>
      </c>
    </row>
    <row r="6" spans="1:7" s="22" customFormat="1" ht="15" x14ac:dyDescent="0.25">
      <c r="A6" s="40">
        <f>A8-2</f>
        <v>45765</v>
      </c>
      <c r="B6" s="38">
        <f t="shared" si="0"/>
        <v>45765</v>
      </c>
      <c r="C6" s="1" t="s">
        <v>11</v>
      </c>
      <c r="D6" s="2" t="s">
        <v>15</v>
      </c>
      <c r="F6" s="24"/>
    </row>
    <row r="7" spans="1:7" s="22" customFormat="1" ht="15" x14ac:dyDescent="0.25">
      <c r="A7" s="40">
        <f>A8-1</f>
        <v>45766</v>
      </c>
      <c r="B7" s="38">
        <f t="shared" si="0"/>
        <v>0</v>
      </c>
      <c r="C7" s="1"/>
      <c r="D7" s="2" t="s">
        <v>16</v>
      </c>
    </row>
    <row r="8" spans="1:7" s="22" customFormat="1" ht="15" x14ac:dyDescent="0.25">
      <c r="A8" s="40">
        <f>DOLLAR((DAY(MINUTE($B$1/38)/2+55) &amp; ".4." &amp; $B$1)/7,)*7-IF(YEAR(1)=1904,5,6)</f>
        <v>45767</v>
      </c>
      <c r="B8" s="38">
        <f t="shared" si="0"/>
        <v>45767</v>
      </c>
      <c r="C8" s="1" t="s">
        <v>11</v>
      </c>
      <c r="D8" s="2" t="s">
        <v>17</v>
      </c>
    </row>
    <row r="9" spans="1:7" s="22" customFormat="1" ht="15" x14ac:dyDescent="0.25">
      <c r="A9" s="40">
        <f>A8+1</f>
        <v>45768</v>
      </c>
      <c r="B9" s="38">
        <f t="shared" si="0"/>
        <v>45768</v>
      </c>
      <c r="C9" s="1" t="s">
        <v>11</v>
      </c>
      <c r="D9" s="2" t="s">
        <v>18</v>
      </c>
    </row>
    <row r="10" spans="1:7" s="22" customFormat="1" ht="15" x14ac:dyDescent="0.25">
      <c r="A10" s="40">
        <f>DATEVALUE("01.05."&amp;$B$1)</f>
        <v>45778</v>
      </c>
      <c r="B10" s="38">
        <f t="shared" si="0"/>
        <v>45778</v>
      </c>
      <c r="C10" s="1" t="s">
        <v>11</v>
      </c>
      <c r="D10" s="2" t="s">
        <v>41</v>
      </c>
    </row>
    <row r="11" spans="1:7" s="22" customFormat="1" ht="15" x14ac:dyDescent="0.25">
      <c r="A11" s="40">
        <f>DATE($B$1,5,1)+15-WEEKDAY(DATE($B$1,5,1))</f>
        <v>45788</v>
      </c>
      <c r="B11" s="38">
        <f t="shared" si="0"/>
        <v>0</v>
      </c>
      <c r="C11" s="1"/>
      <c r="D11" s="2" t="s">
        <v>20</v>
      </c>
    </row>
    <row r="12" spans="1:7" s="22" customFormat="1" ht="15" x14ac:dyDescent="0.25">
      <c r="A12" s="40">
        <f>A9+39</f>
        <v>45807</v>
      </c>
      <c r="B12" s="38">
        <f t="shared" si="0"/>
        <v>45807</v>
      </c>
      <c r="C12" s="1" t="s">
        <v>11</v>
      </c>
      <c r="D12" s="2" t="s">
        <v>19</v>
      </c>
    </row>
    <row r="13" spans="1:7" s="22" customFormat="1" ht="15" x14ac:dyDescent="0.25">
      <c r="A13" s="40">
        <f>A8+48</f>
        <v>45815</v>
      </c>
      <c r="B13" s="38">
        <f t="shared" si="0"/>
        <v>0</v>
      </c>
      <c r="C13" s="1"/>
      <c r="D13" s="2" t="s">
        <v>21</v>
      </c>
    </row>
    <row r="14" spans="1:7" s="22" customFormat="1" ht="15" x14ac:dyDescent="0.25">
      <c r="A14" s="40">
        <f>A8+49</f>
        <v>45816</v>
      </c>
      <c r="B14" s="38">
        <f t="shared" si="0"/>
        <v>0</v>
      </c>
      <c r="C14" s="1"/>
      <c r="D14" s="2" t="s">
        <v>22</v>
      </c>
    </row>
    <row r="15" spans="1:7" s="22" customFormat="1" ht="15" x14ac:dyDescent="0.25">
      <c r="A15" s="40">
        <f>A8+50</f>
        <v>45817</v>
      </c>
      <c r="B15" s="38">
        <f t="shared" si="0"/>
        <v>45817</v>
      </c>
      <c r="C15" s="1" t="s">
        <v>11</v>
      </c>
      <c r="D15" s="2" t="s">
        <v>23</v>
      </c>
    </row>
    <row r="16" spans="1:7" s="22" customFormat="1" ht="15" x14ac:dyDescent="0.25">
      <c r="A16" s="40">
        <f>A8+60</f>
        <v>45827</v>
      </c>
      <c r="B16" s="38">
        <f t="shared" si="0"/>
        <v>0</v>
      </c>
      <c r="C16" s="1"/>
      <c r="D16" s="2" t="s">
        <v>24</v>
      </c>
    </row>
    <row r="17" spans="1:4" s="22" customFormat="1" ht="15" x14ac:dyDescent="0.25">
      <c r="A17" s="40">
        <f>DATEVALUE("01.08."&amp;$B$1)</f>
        <v>45870</v>
      </c>
      <c r="B17" s="38">
        <f t="shared" si="0"/>
        <v>0</v>
      </c>
      <c r="C17" s="1"/>
      <c r="D17" s="2" t="s">
        <v>25</v>
      </c>
    </row>
    <row r="18" spans="1:4" s="22" customFormat="1" ht="15" x14ac:dyDescent="0.25">
      <c r="A18" s="40">
        <f>DATEVALUE("08.08."&amp;$B$1)</f>
        <v>45877</v>
      </c>
      <c r="B18" s="38">
        <f t="shared" si="0"/>
        <v>0</v>
      </c>
      <c r="C18" s="1"/>
      <c r="D18" s="3" t="s">
        <v>43</v>
      </c>
    </row>
    <row r="19" spans="1:4" s="22" customFormat="1" ht="15" x14ac:dyDescent="0.25">
      <c r="A19" s="40">
        <f>DATEVALUE("15.08."&amp;$B$1)</f>
        <v>45884</v>
      </c>
      <c r="B19" s="38">
        <f t="shared" si="0"/>
        <v>0</v>
      </c>
      <c r="C19" s="1"/>
      <c r="D19" s="3" t="s">
        <v>44</v>
      </c>
    </row>
    <row r="20" spans="1:4" s="22" customFormat="1" ht="15" x14ac:dyDescent="0.25">
      <c r="A20" s="40">
        <f>DATEVALUE("20.09."&amp;$B$1)</f>
        <v>45920</v>
      </c>
      <c r="B20" s="38">
        <f t="shared" si="0"/>
        <v>0</v>
      </c>
      <c r="C20" s="1"/>
      <c r="D20" s="3" t="s">
        <v>45</v>
      </c>
    </row>
    <row r="21" spans="1:4" s="22" customFormat="1" ht="15" x14ac:dyDescent="0.25">
      <c r="A21" s="40">
        <f>DATE($B$1,10,1)+7-WEEKDAY(DATE($B$1,10,1),2)</f>
        <v>45935</v>
      </c>
      <c r="B21" s="38">
        <f t="shared" si="0"/>
        <v>0</v>
      </c>
      <c r="C21" s="1"/>
      <c r="D21" s="2" t="s">
        <v>27</v>
      </c>
    </row>
    <row r="22" spans="1:4" s="22" customFormat="1" ht="15" x14ac:dyDescent="0.25">
      <c r="A22" s="40">
        <f>DATEVALUE("03.10."&amp;$B$1)</f>
        <v>45933</v>
      </c>
      <c r="B22" s="38">
        <f t="shared" si="0"/>
        <v>45933</v>
      </c>
      <c r="C22" s="1" t="s">
        <v>11</v>
      </c>
      <c r="D22" s="2" t="s">
        <v>26</v>
      </c>
    </row>
    <row r="23" spans="1:4" s="22" customFormat="1" ht="15" x14ac:dyDescent="0.25">
      <c r="A23" s="40">
        <f>DATEVALUE("31.10."&amp;$B$1)</f>
        <v>45961</v>
      </c>
      <c r="B23" s="38">
        <f t="shared" si="0"/>
        <v>0</v>
      </c>
      <c r="C23" s="1"/>
      <c r="D23" s="2" t="s">
        <v>28</v>
      </c>
    </row>
    <row r="24" spans="1:4" s="22" customFormat="1" ht="15" x14ac:dyDescent="0.25">
      <c r="A24" s="40">
        <f>DATEVALUE("01.11."&amp;$B$1)</f>
        <v>45962</v>
      </c>
      <c r="B24" s="38">
        <f t="shared" si="0"/>
        <v>45962</v>
      </c>
      <c r="C24" s="1" t="s">
        <v>11</v>
      </c>
      <c r="D24" s="2" t="s">
        <v>29</v>
      </c>
    </row>
    <row r="25" spans="1:4" s="22" customFormat="1" ht="15" x14ac:dyDescent="0.25">
      <c r="A25" s="40">
        <f>DATE($B$1,12,25)-WEEKDAY(DATE($B$1,12,25),2)-35</f>
        <v>45977</v>
      </c>
      <c r="B25" s="38">
        <f t="shared" si="0"/>
        <v>0</v>
      </c>
      <c r="C25" s="1"/>
      <c r="D25" s="2" t="s">
        <v>30</v>
      </c>
    </row>
    <row r="26" spans="1:4" s="22" customFormat="1" ht="15" x14ac:dyDescent="0.25">
      <c r="A26" s="40">
        <f>DATE($B$1,12,25)-WEEKDAY(DATE($B$1,12,25),2)-32</f>
        <v>45980</v>
      </c>
      <c r="B26" s="38">
        <f t="shared" si="0"/>
        <v>45980</v>
      </c>
      <c r="C26" s="1" t="s">
        <v>11</v>
      </c>
      <c r="D26" s="2" t="s">
        <v>42</v>
      </c>
    </row>
    <row r="27" spans="1:4" s="22" customFormat="1" ht="15" x14ac:dyDescent="0.25">
      <c r="A27" s="40">
        <f>DATE($B$1,12,25)-WEEKDAY(DATE($B$1,12,25),2)-28</f>
        <v>45984</v>
      </c>
      <c r="B27" s="38">
        <f t="shared" si="0"/>
        <v>0</v>
      </c>
      <c r="C27" s="1"/>
      <c r="D27" s="2" t="s">
        <v>31</v>
      </c>
    </row>
    <row r="28" spans="1:4" s="22" customFormat="1" ht="15" x14ac:dyDescent="0.25">
      <c r="A28" s="40">
        <f>DATE($B$1,12,25)-WEEKDAY(DATE($B$1,12,25),2)-21</f>
        <v>45991</v>
      </c>
      <c r="B28" s="38">
        <f t="shared" si="0"/>
        <v>0</v>
      </c>
      <c r="C28" s="1"/>
      <c r="D28" s="2" t="s">
        <v>32</v>
      </c>
    </row>
    <row r="29" spans="1:4" s="22" customFormat="1" ht="15" x14ac:dyDescent="0.25">
      <c r="A29" s="40">
        <f>DATE($B$1,12,25)-WEEKDAY(DATE($B$1,12,25),2)-14</f>
        <v>45998</v>
      </c>
      <c r="B29" s="38">
        <f t="shared" si="0"/>
        <v>0</v>
      </c>
      <c r="C29" s="1"/>
      <c r="D29" s="2" t="s">
        <v>33</v>
      </c>
    </row>
    <row r="30" spans="1:4" s="22" customFormat="1" ht="15" x14ac:dyDescent="0.25">
      <c r="A30" s="40">
        <f>DATE($B$1,12,25)-WEEKDAY(DATE($B$1,12,25),2)-7</f>
        <v>46005</v>
      </c>
      <c r="B30" s="38">
        <f t="shared" si="0"/>
        <v>0</v>
      </c>
      <c r="C30" s="1"/>
      <c r="D30" s="2" t="s">
        <v>34</v>
      </c>
    </row>
    <row r="31" spans="1:4" s="22" customFormat="1" ht="15" x14ac:dyDescent="0.25">
      <c r="A31" s="40">
        <f>DATE($B$1,12,25)-WEEKDAY(DATE($B$1,12,25),2)</f>
        <v>46012</v>
      </c>
      <c r="B31" s="38">
        <f t="shared" si="0"/>
        <v>0</v>
      </c>
      <c r="C31" s="1"/>
      <c r="D31" s="2" t="s">
        <v>35</v>
      </c>
    </row>
    <row r="32" spans="1:4" s="22" customFormat="1" ht="15" x14ac:dyDescent="0.25">
      <c r="A32" s="40">
        <f>DATEVALUE("24.12."&amp;$B$1)</f>
        <v>46015</v>
      </c>
      <c r="B32" s="38">
        <f t="shared" si="0"/>
        <v>46015</v>
      </c>
      <c r="C32" s="1" t="s">
        <v>11</v>
      </c>
      <c r="D32" s="2" t="s">
        <v>36</v>
      </c>
    </row>
    <row r="33" spans="1:4" s="22" customFormat="1" ht="15" x14ac:dyDescent="0.25">
      <c r="A33" s="40">
        <f>DATEVALUE("25.12."&amp;$B$1)</f>
        <v>46016</v>
      </c>
      <c r="B33" s="38">
        <f t="shared" si="0"/>
        <v>46016</v>
      </c>
      <c r="C33" s="1" t="s">
        <v>11</v>
      </c>
      <c r="D33" s="2" t="s">
        <v>37</v>
      </c>
    </row>
    <row r="34" spans="1:4" s="22" customFormat="1" ht="15" x14ac:dyDescent="0.25">
      <c r="A34" s="40">
        <f>DATEVALUE("26.12."&amp;$B$1)</f>
        <v>46017</v>
      </c>
      <c r="B34" s="38">
        <f t="shared" si="0"/>
        <v>46017</v>
      </c>
      <c r="C34" s="1" t="s">
        <v>11</v>
      </c>
      <c r="D34" s="2" t="s">
        <v>38</v>
      </c>
    </row>
    <row r="35" spans="1:4" s="22" customFormat="1" ht="15" x14ac:dyDescent="0.25">
      <c r="A35" s="40">
        <f>DATEVALUE("31.12."&amp;$B$1)</f>
        <v>46022</v>
      </c>
      <c r="B35" s="38">
        <f t="shared" si="0"/>
        <v>46022</v>
      </c>
      <c r="C35" s="1" t="s">
        <v>11</v>
      </c>
      <c r="D35" s="2" t="s">
        <v>39</v>
      </c>
    </row>
    <row r="36" spans="1:4" s="22" customFormat="1" ht="15" x14ac:dyDescent="0.25">
      <c r="A36" s="4"/>
      <c r="B36" s="38">
        <f t="shared" si="0"/>
        <v>0</v>
      </c>
      <c r="C36" s="1"/>
      <c r="D36" s="3"/>
    </row>
    <row r="37" spans="1:4" s="22" customFormat="1" ht="15" x14ac:dyDescent="0.25">
      <c r="A37" s="4"/>
      <c r="B37" s="38">
        <f t="shared" si="0"/>
        <v>0</v>
      </c>
      <c r="C37" s="1"/>
      <c r="D37" s="3"/>
    </row>
    <row r="38" spans="1:4" s="22" customFormat="1" ht="15" x14ac:dyDescent="0.25">
      <c r="A38" s="4"/>
      <c r="B38" s="38">
        <f t="shared" si="0"/>
        <v>0</v>
      </c>
      <c r="C38" s="1"/>
      <c r="D38" s="3"/>
    </row>
    <row r="39" spans="1:4" s="22" customFormat="1" ht="15" x14ac:dyDescent="0.25">
      <c r="A39" s="4"/>
      <c r="B39" s="38">
        <f t="shared" si="0"/>
        <v>0</v>
      </c>
      <c r="C39" s="1"/>
      <c r="D39" s="3"/>
    </row>
    <row r="40" spans="1:4" s="22" customFormat="1" ht="15" x14ac:dyDescent="0.25">
      <c r="A40" s="4"/>
      <c r="B40" s="38">
        <f t="shared" si="0"/>
        <v>0</v>
      </c>
      <c r="C40" s="1"/>
      <c r="D40" s="3"/>
    </row>
    <row r="41" spans="1:4" s="22" customFormat="1" ht="15" x14ac:dyDescent="0.25">
      <c r="A41" s="4"/>
      <c r="B41" s="38">
        <f t="shared" si="0"/>
        <v>0</v>
      </c>
      <c r="C41" s="1"/>
      <c r="D41" s="3"/>
    </row>
    <row r="42" spans="1:4" s="22" customFormat="1" ht="15" x14ac:dyDescent="0.25">
      <c r="A42" s="4"/>
      <c r="B42" s="38">
        <f t="shared" si="0"/>
        <v>0</v>
      </c>
      <c r="C42" s="1"/>
      <c r="D42" s="3"/>
    </row>
    <row r="43" spans="1:4" s="22" customFormat="1" ht="15" x14ac:dyDescent="0.25">
      <c r="A43" s="4"/>
      <c r="B43" s="38">
        <f t="shared" si="0"/>
        <v>0</v>
      </c>
      <c r="C43" s="1"/>
      <c r="D43" s="3"/>
    </row>
    <row r="44" spans="1:4" s="22" customFormat="1" ht="15" x14ac:dyDescent="0.25">
      <c r="A44" s="4"/>
      <c r="B44" s="38">
        <f t="shared" si="0"/>
        <v>0</v>
      </c>
      <c r="C44" s="1"/>
      <c r="D44" s="3"/>
    </row>
    <row r="45" spans="1:4" s="22" customFormat="1" ht="15" x14ac:dyDescent="0.25">
      <c r="A45" s="4"/>
      <c r="B45" s="38">
        <f t="shared" si="0"/>
        <v>0</v>
      </c>
      <c r="C45" s="1"/>
      <c r="D45" s="3"/>
    </row>
    <row r="46" spans="1:4" s="22" customFormat="1" ht="15" x14ac:dyDescent="0.25">
      <c r="A46" s="5"/>
      <c r="B46" s="38">
        <f t="shared" si="0"/>
        <v>0</v>
      </c>
      <c r="C46" s="1"/>
      <c r="D46" s="3"/>
    </row>
    <row r="47" spans="1:4" s="22" customFormat="1" ht="15" x14ac:dyDescent="0.25">
      <c r="A47" s="4"/>
      <c r="B47" s="38">
        <f t="shared" si="0"/>
        <v>0</v>
      </c>
      <c r="C47" s="1"/>
      <c r="D47" s="3"/>
    </row>
    <row r="48" spans="1:4" s="22" customFormat="1" ht="15" x14ac:dyDescent="0.25">
      <c r="A48" s="4"/>
      <c r="B48" s="38">
        <f t="shared" si="0"/>
        <v>0</v>
      </c>
      <c r="C48" s="1"/>
      <c r="D48" s="3"/>
    </row>
    <row r="49" spans="1:4" s="22" customFormat="1" ht="15" x14ac:dyDescent="0.25">
      <c r="A49" s="6"/>
      <c r="B49" s="39">
        <f t="shared" si="0"/>
        <v>0</v>
      </c>
      <c r="C49" s="7"/>
      <c r="D49" s="8"/>
    </row>
    <row r="50" spans="1:4" s="22" customFormat="1" ht="15" x14ac:dyDescent="0.25">
      <c r="A50" s="25"/>
      <c r="B50" s="25"/>
      <c r="C50" s="25"/>
    </row>
  </sheetData>
  <sheetProtection algorithmName="SHA-512" hashValue="sflbxqecJ8yb9wj3Gz/ogpr5rNb/Q8V+/JTXxRR42HRza7tqS85Hd0k5ZesK74FoGlSW1TZ/ugW519TH6DpspQ==" saltValue="6vzWn+Wb5WBo0IbMTsk7Sw==" spinCount="100000" sheet="1" objects="1" scenarios="1"/>
  <sortState xmlns:xlrd2="http://schemas.microsoft.com/office/spreadsheetml/2017/richdata2" ref="A2:D50">
    <sortCondition ref="A13:A50"/>
  </sortState>
  <conditionalFormatting sqref="A2:B49">
    <cfRule type="expression" dxfId="1" priority="1" stopIfTrue="1">
      <formula>AND(WEEKDAY($A2,2)&gt;5,$A2&gt;0)</formula>
    </cfRule>
  </conditionalFormatting>
  <conditionalFormatting sqref="B3">
    <cfRule type="expression" dxfId="0" priority="2" stopIfTrue="1">
      <formula>AND(WEEKDAY($B3,2)&gt;5,B3&gt;0)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39E6-4EF3-4283-8A3A-0F0097EFA983}">
  <dimension ref="B1:J36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EDATE(Januar!$B$3,1)</f>
        <v>45689</v>
      </c>
      <c r="C3" s="53"/>
      <c r="D3" s="17">
        <v>3.3333333333333335</v>
      </c>
      <c r="E3" s="33">
        <f>SUM(G5:G32)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45689</v>
      </c>
      <c r="C5" s="35">
        <f>B5</f>
        <v>45689</v>
      </c>
      <c r="D5" s="12"/>
      <c r="E5" s="13"/>
      <c r="F5" s="12"/>
      <c r="G5" s="32" t="str">
        <f t="shared" ref="G5:G32" si="0">IF(F5,IF(D5,IF(D5&gt;F5,F5+"24:00"-D5,F5-D5)-E5,""),"")</f>
        <v/>
      </c>
    </row>
    <row r="6" spans="2:10" ht="18.899999999999999" customHeight="1" x14ac:dyDescent="0.25">
      <c r="B6" s="36">
        <f>B5+1</f>
        <v>45690</v>
      </c>
      <c r="C6" s="35">
        <f t="shared" ref="C6:C32" si="1">B6</f>
        <v>45690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3" si="2">B6+1</f>
        <v>45691</v>
      </c>
      <c r="C7" s="35">
        <f t="shared" si="1"/>
        <v>45691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45692</v>
      </c>
      <c r="C8" s="35">
        <f t="shared" si="1"/>
        <v>45692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45693</v>
      </c>
      <c r="C9" s="35">
        <f t="shared" si="1"/>
        <v>45693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45694</v>
      </c>
      <c r="C10" s="35">
        <f t="shared" si="1"/>
        <v>45694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45695</v>
      </c>
      <c r="C11" s="35">
        <f t="shared" si="1"/>
        <v>45695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45696</v>
      </c>
      <c r="C12" s="35">
        <f t="shared" si="1"/>
        <v>45696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45697</v>
      </c>
      <c r="C13" s="35">
        <f t="shared" si="1"/>
        <v>45697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45698</v>
      </c>
      <c r="C14" s="35">
        <f t="shared" si="1"/>
        <v>45698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45699</v>
      </c>
      <c r="C15" s="35">
        <f t="shared" si="1"/>
        <v>45699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45700</v>
      </c>
      <c r="C16" s="35">
        <f t="shared" si="1"/>
        <v>45700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45701</v>
      </c>
      <c r="C17" s="35">
        <f t="shared" si="1"/>
        <v>45701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45702</v>
      </c>
      <c r="C18" s="35">
        <f t="shared" si="1"/>
        <v>45702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45703</v>
      </c>
      <c r="C19" s="35">
        <f t="shared" si="1"/>
        <v>45703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45704</v>
      </c>
      <c r="C20" s="35">
        <f t="shared" si="1"/>
        <v>45704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45705</v>
      </c>
      <c r="C21" s="35">
        <f t="shared" si="1"/>
        <v>45705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45706</v>
      </c>
      <c r="C22" s="35">
        <f t="shared" si="1"/>
        <v>45706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45707</v>
      </c>
      <c r="C23" s="35">
        <f t="shared" si="1"/>
        <v>45707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45708</v>
      </c>
      <c r="C24" s="35">
        <f t="shared" si="1"/>
        <v>45708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45709</v>
      </c>
      <c r="C25" s="35">
        <f t="shared" si="1"/>
        <v>45709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45710</v>
      </c>
      <c r="C26" s="35">
        <f t="shared" si="1"/>
        <v>45710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45711</v>
      </c>
      <c r="C27" s="35">
        <f t="shared" si="1"/>
        <v>45711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45712</v>
      </c>
      <c r="C28" s="35">
        <f t="shared" si="1"/>
        <v>45712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45713</v>
      </c>
      <c r="C29" s="35">
        <f t="shared" si="1"/>
        <v>45713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45714</v>
      </c>
      <c r="C30" s="35">
        <f t="shared" si="1"/>
        <v>45714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45715</v>
      </c>
      <c r="C31" s="35">
        <f t="shared" si="1"/>
        <v>45715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45716</v>
      </c>
      <c r="C32" s="35">
        <f t="shared" si="1"/>
        <v>45716</v>
      </c>
      <c r="D32" s="14"/>
      <c r="E32" s="14"/>
      <c r="F32" s="14"/>
      <c r="G32" s="32" t="str">
        <f t="shared" si="0"/>
        <v/>
      </c>
    </row>
    <row r="33" spans="2:7" x14ac:dyDescent="0.25">
      <c r="B33" s="36">
        <f t="shared" si="2"/>
        <v>45717</v>
      </c>
      <c r="C33" s="35">
        <f t="shared" ref="C33" si="3">B33</f>
        <v>45717</v>
      </c>
      <c r="D33" s="14"/>
      <c r="E33" s="14"/>
      <c r="F33" s="14"/>
      <c r="G33" s="32" t="str">
        <f t="shared" ref="G33" si="4">IF(F33,IF(D33,IF(D33&gt;F33,F33+"24:00"-D33,F33-D33)-E33,""),"")</f>
        <v/>
      </c>
    </row>
    <row r="34" spans="2:7" x14ac:dyDescent="0.25">
      <c r="B34" s="37"/>
      <c r="C34" s="37"/>
      <c r="D34" s="15"/>
      <c r="E34" s="16"/>
      <c r="F34" s="16"/>
      <c r="G34" s="37"/>
    </row>
    <row r="35" spans="2:7" x14ac:dyDescent="0.25">
      <c r="B35" s="37"/>
      <c r="C35" s="37"/>
      <c r="D35" s="15"/>
      <c r="E35" s="16"/>
      <c r="F35" s="16"/>
      <c r="G35" s="37"/>
    </row>
    <row r="36" spans="2:7" x14ac:dyDescent="0.25">
      <c r="D36" s="11"/>
    </row>
  </sheetData>
  <sheetProtection algorithmName="SHA-512" hashValue="D1F8Axi+H68KNPKgWmiIEuIMf3dxvUUWGTaC6XCN9u/ucJF3114nDMHqWFxbp7uRYFbHMrCDw576iEDqXfCi2g==" saltValue="zc9H0B/0udz2oQUXP2BKPg==" spinCount="100000" sheet="1" objects="1" scenarios="1"/>
  <mergeCells count="4">
    <mergeCell ref="B4:C4"/>
    <mergeCell ref="B1:G1"/>
    <mergeCell ref="B2:C2"/>
    <mergeCell ref="B3:C3"/>
  </mergeCells>
  <conditionalFormatting sqref="B5:G33">
    <cfRule type="expression" dxfId="22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58B77F4-D5A5-4CA3-9198-B501A9B3C0D4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DDC4-AF4A-4BC8-8895-99ACC5837555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EDATE(Februar!$B$3,1)</f>
        <v>45717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45717</v>
      </c>
      <c r="C5" s="35">
        <f>B5</f>
        <v>45717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45718</v>
      </c>
      <c r="C6" s="35">
        <f t="shared" ref="C6:C35" si="1">B6</f>
        <v>45718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45719</v>
      </c>
      <c r="C7" s="35">
        <f t="shared" si="1"/>
        <v>45719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45720</v>
      </c>
      <c r="C8" s="35">
        <f t="shared" si="1"/>
        <v>45720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45721</v>
      </c>
      <c r="C9" s="35">
        <f t="shared" si="1"/>
        <v>45721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45722</v>
      </c>
      <c r="C10" s="35">
        <f t="shared" si="1"/>
        <v>45722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45723</v>
      </c>
      <c r="C11" s="35">
        <f t="shared" si="1"/>
        <v>45723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45724</v>
      </c>
      <c r="C12" s="35">
        <f t="shared" si="1"/>
        <v>45724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45725</v>
      </c>
      <c r="C13" s="35">
        <f t="shared" si="1"/>
        <v>45725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45726</v>
      </c>
      <c r="C14" s="35">
        <f t="shared" si="1"/>
        <v>45726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45727</v>
      </c>
      <c r="C15" s="35">
        <f t="shared" si="1"/>
        <v>45727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45728</v>
      </c>
      <c r="C16" s="35">
        <f t="shared" si="1"/>
        <v>45728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45729</v>
      </c>
      <c r="C17" s="35">
        <f t="shared" si="1"/>
        <v>45729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45730</v>
      </c>
      <c r="C18" s="35">
        <f t="shared" si="1"/>
        <v>45730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45731</v>
      </c>
      <c r="C19" s="35">
        <f t="shared" si="1"/>
        <v>45731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45732</v>
      </c>
      <c r="C20" s="35">
        <f t="shared" si="1"/>
        <v>45732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45733</v>
      </c>
      <c r="C21" s="35">
        <f t="shared" si="1"/>
        <v>45733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45734</v>
      </c>
      <c r="C22" s="35">
        <f t="shared" si="1"/>
        <v>45734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45735</v>
      </c>
      <c r="C23" s="35">
        <f t="shared" si="1"/>
        <v>45735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45736</v>
      </c>
      <c r="C24" s="35">
        <f t="shared" si="1"/>
        <v>45736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45737</v>
      </c>
      <c r="C25" s="35">
        <f t="shared" si="1"/>
        <v>45737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45738</v>
      </c>
      <c r="C26" s="35">
        <f t="shared" si="1"/>
        <v>45738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45739</v>
      </c>
      <c r="C27" s="35">
        <f t="shared" si="1"/>
        <v>45739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45740</v>
      </c>
      <c r="C28" s="35">
        <f t="shared" si="1"/>
        <v>45740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45741</v>
      </c>
      <c r="C29" s="35">
        <f t="shared" si="1"/>
        <v>45741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45742</v>
      </c>
      <c r="C30" s="35">
        <f t="shared" si="1"/>
        <v>45742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45743</v>
      </c>
      <c r="C31" s="35">
        <f t="shared" si="1"/>
        <v>45743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45744</v>
      </c>
      <c r="C32" s="35">
        <f t="shared" si="1"/>
        <v>45744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45745</v>
      </c>
      <c r="C33" s="35">
        <f t="shared" si="1"/>
        <v>45745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45746</v>
      </c>
      <c r="C34" s="35">
        <f t="shared" si="1"/>
        <v>45746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45747</v>
      </c>
      <c r="C35" s="35">
        <f t="shared" si="1"/>
        <v>45747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RLYV/DzRGrHQFq5LPPxpqu1PGZk6f8YEsTAHd5SredcFXqINVXIaelIZZTuWLRmS5eyPcB+U/lOY27J+MyFwUg==" saltValue="UO+fhigIcIssbr8cnjdnsA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20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570B29-3885-4923-9129-9EB48411F306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8744-29E0-445D-89E3-C3E38E4A7C1C}">
  <dimension ref="B1:J38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EDATE(März!$B$3,1)</f>
        <v>45748</v>
      </c>
      <c r="C3" s="53"/>
      <c r="D3" s="17">
        <v>3.3333333333333335</v>
      </c>
      <c r="E3" s="33">
        <f>SUM(G5:G34)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45748</v>
      </c>
      <c r="C5" s="35">
        <f>B5</f>
        <v>45748</v>
      </c>
      <c r="D5" s="12"/>
      <c r="E5" s="13"/>
      <c r="F5" s="12"/>
      <c r="G5" s="32" t="str">
        <f t="shared" ref="G5:G34" si="0">IF(F5,IF(D5,IF(D5&gt;F5,F5+"24:00"-D5,F5-D5)-E5,""),"")</f>
        <v/>
      </c>
    </row>
    <row r="6" spans="2:10" ht="18.899999999999999" customHeight="1" x14ac:dyDescent="0.25">
      <c r="B6" s="36">
        <f>B5+1</f>
        <v>45749</v>
      </c>
      <c r="C6" s="35">
        <f t="shared" ref="C6:C34" si="1">B6</f>
        <v>45749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4" si="2">B6+1</f>
        <v>45750</v>
      </c>
      <c r="C7" s="35">
        <f t="shared" si="1"/>
        <v>45750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45751</v>
      </c>
      <c r="C8" s="35">
        <f t="shared" si="1"/>
        <v>45751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45752</v>
      </c>
      <c r="C9" s="35">
        <f t="shared" si="1"/>
        <v>45752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45753</v>
      </c>
      <c r="C10" s="35">
        <f t="shared" si="1"/>
        <v>45753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45754</v>
      </c>
      <c r="C11" s="35">
        <f t="shared" si="1"/>
        <v>45754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45755</v>
      </c>
      <c r="C12" s="35">
        <f t="shared" si="1"/>
        <v>45755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45756</v>
      </c>
      <c r="C13" s="35">
        <f t="shared" si="1"/>
        <v>45756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45757</v>
      </c>
      <c r="C14" s="35">
        <f t="shared" si="1"/>
        <v>45757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45758</v>
      </c>
      <c r="C15" s="35">
        <f t="shared" si="1"/>
        <v>45758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45759</v>
      </c>
      <c r="C16" s="35">
        <f t="shared" si="1"/>
        <v>45759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45760</v>
      </c>
      <c r="C17" s="35">
        <f t="shared" si="1"/>
        <v>45760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45761</v>
      </c>
      <c r="C18" s="35">
        <f t="shared" si="1"/>
        <v>45761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45762</v>
      </c>
      <c r="C19" s="35">
        <f t="shared" si="1"/>
        <v>45762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45763</v>
      </c>
      <c r="C20" s="35">
        <f t="shared" si="1"/>
        <v>45763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45764</v>
      </c>
      <c r="C21" s="35">
        <f t="shared" si="1"/>
        <v>45764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45765</v>
      </c>
      <c r="C22" s="35">
        <f t="shared" si="1"/>
        <v>45765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45766</v>
      </c>
      <c r="C23" s="35">
        <f t="shared" si="1"/>
        <v>45766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45767</v>
      </c>
      <c r="C24" s="35">
        <f t="shared" si="1"/>
        <v>45767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45768</v>
      </c>
      <c r="C25" s="35">
        <f t="shared" si="1"/>
        <v>45768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45769</v>
      </c>
      <c r="C26" s="35">
        <f t="shared" si="1"/>
        <v>45769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45770</v>
      </c>
      <c r="C27" s="35">
        <f t="shared" si="1"/>
        <v>45770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45771</v>
      </c>
      <c r="C28" s="35">
        <f t="shared" si="1"/>
        <v>45771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45772</v>
      </c>
      <c r="C29" s="35">
        <f t="shared" si="1"/>
        <v>45772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45773</v>
      </c>
      <c r="C30" s="35">
        <f t="shared" si="1"/>
        <v>45773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45774</v>
      </c>
      <c r="C31" s="35">
        <f t="shared" si="1"/>
        <v>45774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45775</v>
      </c>
      <c r="C32" s="35">
        <f t="shared" si="1"/>
        <v>45775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45776</v>
      </c>
      <c r="C33" s="35">
        <f t="shared" si="1"/>
        <v>45776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45777</v>
      </c>
      <c r="C34" s="35">
        <f t="shared" si="1"/>
        <v>45777</v>
      </c>
      <c r="D34" s="14"/>
      <c r="E34" s="14"/>
      <c r="F34" s="14"/>
      <c r="G34" s="32" t="str">
        <f t="shared" si="0"/>
        <v/>
      </c>
    </row>
    <row r="35" spans="2:7" x14ac:dyDescent="0.25">
      <c r="B35" s="37"/>
      <c r="C35" s="37"/>
      <c r="D35" s="15"/>
      <c r="E35" s="16"/>
      <c r="F35" s="16"/>
      <c r="G35" s="37"/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</sheetData>
  <sheetProtection algorithmName="SHA-512" hashValue="OUpDQRdoYWx4HvCQca1wRC91HZh5kjislm6XnBoSr+XJ959qDV6JYj9VzLpzspFtSNYnzmD9rfDBqHQTrpcgQQ==" saltValue="FIN+cfrxZARLeiRjUgAGgQ==" spinCount="100000" sheet="1" objects="1" scenarios="1"/>
  <mergeCells count="4">
    <mergeCell ref="B4:C4"/>
    <mergeCell ref="B1:G1"/>
    <mergeCell ref="B2:C2"/>
    <mergeCell ref="B3:C3"/>
  </mergeCells>
  <conditionalFormatting sqref="B5:G34">
    <cfRule type="expression" dxfId="18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8FCB85-C894-40E1-8134-4FDF8214844D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E8CC-37BB-4373-9FF6-2E9C81F74A9A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EDATE(April!$B$3,1)</f>
        <v>45778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45778</v>
      </c>
      <c r="C5" s="35">
        <f>B5</f>
        <v>45778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45779</v>
      </c>
      <c r="C6" s="35">
        <f t="shared" ref="C6:C35" si="1">B6</f>
        <v>45779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45780</v>
      </c>
      <c r="C7" s="35">
        <f t="shared" si="1"/>
        <v>45780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45781</v>
      </c>
      <c r="C8" s="35">
        <f t="shared" si="1"/>
        <v>45781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45782</v>
      </c>
      <c r="C9" s="35">
        <f t="shared" si="1"/>
        <v>45782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45783</v>
      </c>
      <c r="C10" s="35">
        <f t="shared" si="1"/>
        <v>45783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45784</v>
      </c>
      <c r="C11" s="35">
        <f t="shared" si="1"/>
        <v>45784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45785</v>
      </c>
      <c r="C12" s="35">
        <f t="shared" si="1"/>
        <v>45785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45786</v>
      </c>
      <c r="C13" s="35">
        <f t="shared" si="1"/>
        <v>45786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45787</v>
      </c>
      <c r="C14" s="35">
        <f t="shared" si="1"/>
        <v>45787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45788</v>
      </c>
      <c r="C15" s="35">
        <f t="shared" si="1"/>
        <v>45788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45789</v>
      </c>
      <c r="C16" s="35">
        <f t="shared" si="1"/>
        <v>45789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45790</v>
      </c>
      <c r="C17" s="35">
        <f t="shared" si="1"/>
        <v>45790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45791</v>
      </c>
      <c r="C18" s="35">
        <f t="shared" si="1"/>
        <v>45791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45792</v>
      </c>
      <c r="C19" s="35">
        <f t="shared" si="1"/>
        <v>45792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45793</v>
      </c>
      <c r="C20" s="35">
        <f t="shared" si="1"/>
        <v>45793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45794</v>
      </c>
      <c r="C21" s="35">
        <f t="shared" si="1"/>
        <v>45794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45795</v>
      </c>
      <c r="C22" s="35">
        <f t="shared" si="1"/>
        <v>45795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45796</v>
      </c>
      <c r="C23" s="35">
        <f t="shared" si="1"/>
        <v>45796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45797</v>
      </c>
      <c r="C24" s="35">
        <f t="shared" si="1"/>
        <v>45797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45798</v>
      </c>
      <c r="C25" s="35">
        <f t="shared" si="1"/>
        <v>45798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45799</v>
      </c>
      <c r="C26" s="35">
        <f t="shared" si="1"/>
        <v>45799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45800</v>
      </c>
      <c r="C27" s="35">
        <f t="shared" si="1"/>
        <v>45800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45801</v>
      </c>
      <c r="C28" s="35">
        <f t="shared" si="1"/>
        <v>45801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45802</v>
      </c>
      <c r="C29" s="35">
        <f t="shared" si="1"/>
        <v>45802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45803</v>
      </c>
      <c r="C30" s="35">
        <f t="shared" si="1"/>
        <v>45803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45804</v>
      </c>
      <c r="C31" s="35">
        <f t="shared" si="1"/>
        <v>45804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45805</v>
      </c>
      <c r="C32" s="35">
        <f t="shared" si="1"/>
        <v>45805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45806</v>
      </c>
      <c r="C33" s="35">
        <f t="shared" si="1"/>
        <v>45806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45807</v>
      </c>
      <c r="C34" s="35">
        <f t="shared" si="1"/>
        <v>45807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45808</v>
      </c>
      <c r="C35" s="35">
        <f t="shared" si="1"/>
        <v>45808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giW1VoLAjr+LktHKsiUhf6Pp9EXDGH8sRTq1JUKUHa4Dm9bGrgA7Pe3j43y2jE9bcgzcsI4ulZJ5/FGY3lLcWQ==" saltValue="jV1H2AmbnWOltkkEeMp94A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16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C70CE4-7230-4BD5-9CA5-2DABAFC6DDC6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7D91-5EE4-4FA4-9FA1-27383C5A03CF}">
  <dimension ref="B1:J38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EDATE(Mai!$B$3,1)</f>
        <v>45809</v>
      </c>
      <c r="C3" s="53"/>
      <c r="D3" s="17">
        <v>3.3333333333333335</v>
      </c>
      <c r="E3" s="33">
        <f>SUM(G5:G34)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45809</v>
      </c>
      <c r="C5" s="35">
        <f>B5</f>
        <v>45809</v>
      </c>
      <c r="D5" s="12"/>
      <c r="E5" s="13"/>
      <c r="F5" s="12"/>
      <c r="G5" s="32" t="str">
        <f t="shared" ref="G5:G34" si="0">IF(F5,IF(D5,IF(D5&gt;F5,F5+"24:00"-D5,F5-D5)-E5,""),"")</f>
        <v/>
      </c>
    </row>
    <row r="6" spans="2:10" ht="18.899999999999999" customHeight="1" x14ac:dyDescent="0.25">
      <c r="B6" s="36">
        <f>B5+1</f>
        <v>45810</v>
      </c>
      <c r="C6" s="35">
        <f t="shared" ref="C6:C34" si="1">B6</f>
        <v>45810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4" si="2">B6+1</f>
        <v>45811</v>
      </c>
      <c r="C7" s="35">
        <f t="shared" si="1"/>
        <v>45811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45812</v>
      </c>
      <c r="C8" s="35">
        <f t="shared" si="1"/>
        <v>45812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45813</v>
      </c>
      <c r="C9" s="35">
        <f t="shared" si="1"/>
        <v>45813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45814</v>
      </c>
      <c r="C10" s="35">
        <f t="shared" si="1"/>
        <v>45814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45815</v>
      </c>
      <c r="C11" s="35">
        <f t="shared" si="1"/>
        <v>45815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45816</v>
      </c>
      <c r="C12" s="35">
        <f t="shared" si="1"/>
        <v>45816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45817</v>
      </c>
      <c r="C13" s="35">
        <f t="shared" si="1"/>
        <v>45817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45818</v>
      </c>
      <c r="C14" s="35">
        <f t="shared" si="1"/>
        <v>45818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45819</v>
      </c>
      <c r="C15" s="35">
        <f t="shared" si="1"/>
        <v>45819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45820</v>
      </c>
      <c r="C16" s="35">
        <f t="shared" si="1"/>
        <v>45820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45821</v>
      </c>
      <c r="C17" s="35">
        <f t="shared" si="1"/>
        <v>45821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45822</v>
      </c>
      <c r="C18" s="35">
        <f t="shared" si="1"/>
        <v>45822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45823</v>
      </c>
      <c r="C19" s="35">
        <f t="shared" si="1"/>
        <v>45823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45824</v>
      </c>
      <c r="C20" s="35">
        <f t="shared" si="1"/>
        <v>45824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45825</v>
      </c>
      <c r="C21" s="35">
        <f t="shared" si="1"/>
        <v>45825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45826</v>
      </c>
      <c r="C22" s="35">
        <f t="shared" si="1"/>
        <v>45826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45827</v>
      </c>
      <c r="C23" s="35">
        <f t="shared" si="1"/>
        <v>45827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45828</v>
      </c>
      <c r="C24" s="35">
        <f t="shared" si="1"/>
        <v>45828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45829</v>
      </c>
      <c r="C25" s="35">
        <f t="shared" si="1"/>
        <v>45829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45830</v>
      </c>
      <c r="C26" s="35">
        <f t="shared" si="1"/>
        <v>45830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45831</v>
      </c>
      <c r="C27" s="35">
        <f t="shared" si="1"/>
        <v>45831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45832</v>
      </c>
      <c r="C28" s="35">
        <f t="shared" si="1"/>
        <v>45832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45833</v>
      </c>
      <c r="C29" s="35">
        <f t="shared" si="1"/>
        <v>45833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45834</v>
      </c>
      <c r="C30" s="35">
        <f t="shared" si="1"/>
        <v>45834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45835</v>
      </c>
      <c r="C31" s="35">
        <f t="shared" si="1"/>
        <v>45835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45836</v>
      </c>
      <c r="C32" s="35">
        <f t="shared" si="1"/>
        <v>45836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45837</v>
      </c>
      <c r="C33" s="35">
        <f t="shared" si="1"/>
        <v>45837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45838</v>
      </c>
      <c r="C34" s="35">
        <f t="shared" si="1"/>
        <v>45838</v>
      </c>
      <c r="D34" s="14"/>
      <c r="E34" s="14"/>
      <c r="F34" s="14"/>
      <c r="G34" s="32" t="str">
        <f t="shared" si="0"/>
        <v/>
      </c>
    </row>
    <row r="35" spans="2:7" x14ac:dyDescent="0.25">
      <c r="B35" s="37"/>
      <c r="C35" s="37"/>
      <c r="D35" s="15"/>
      <c r="E35" s="16"/>
      <c r="F35" s="16"/>
      <c r="G35" s="37"/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</sheetData>
  <sheetProtection algorithmName="SHA-512" hashValue="zX2/jWrbGjgwHuKRcnxCArMuVXcl56VydzaGM6ey0LK/aczREnFo9QW8435f17PjWtklcc3gJw7K1IsYna6xEA==" saltValue="jW/Gxg8wxnSeIRvSiL7zgQ==" spinCount="100000" sheet="1" objects="1" scenarios="1"/>
  <mergeCells count="4">
    <mergeCell ref="B4:C4"/>
    <mergeCell ref="B1:G1"/>
    <mergeCell ref="B2:C2"/>
    <mergeCell ref="B3:C3"/>
  </mergeCells>
  <conditionalFormatting sqref="B5:G34">
    <cfRule type="expression" dxfId="14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1A1B473-9197-42AB-AEE7-964BC068AA3B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6B6A-5507-4356-9DE7-A44D94BA37B8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EDATE(Juni!$B$3,1)</f>
        <v>45839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45839</v>
      </c>
      <c r="C5" s="35">
        <f>B5</f>
        <v>45839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45840</v>
      </c>
      <c r="C6" s="35">
        <f t="shared" ref="C6:C35" si="1">B6</f>
        <v>45840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45841</v>
      </c>
      <c r="C7" s="35">
        <f t="shared" si="1"/>
        <v>45841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45842</v>
      </c>
      <c r="C8" s="35">
        <f t="shared" si="1"/>
        <v>45842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45843</v>
      </c>
      <c r="C9" s="35">
        <f t="shared" si="1"/>
        <v>45843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45844</v>
      </c>
      <c r="C10" s="35">
        <f t="shared" si="1"/>
        <v>45844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45845</v>
      </c>
      <c r="C11" s="35">
        <f t="shared" si="1"/>
        <v>45845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45846</v>
      </c>
      <c r="C12" s="35">
        <f t="shared" si="1"/>
        <v>45846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45847</v>
      </c>
      <c r="C13" s="35">
        <f t="shared" si="1"/>
        <v>45847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45848</v>
      </c>
      <c r="C14" s="35">
        <f t="shared" si="1"/>
        <v>45848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45849</v>
      </c>
      <c r="C15" s="35">
        <f t="shared" si="1"/>
        <v>45849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45850</v>
      </c>
      <c r="C16" s="35">
        <f t="shared" si="1"/>
        <v>45850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45851</v>
      </c>
      <c r="C17" s="35">
        <f t="shared" si="1"/>
        <v>45851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45852</v>
      </c>
      <c r="C18" s="35">
        <f t="shared" si="1"/>
        <v>45852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45853</v>
      </c>
      <c r="C19" s="35">
        <f t="shared" si="1"/>
        <v>45853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45854</v>
      </c>
      <c r="C20" s="35">
        <f t="shared" si="1"/>
        <v>45854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45855</v>
      </c>
      <c r="C21" s="35">
        <f t="shared" si="1"/>
        <v>45855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45856</v>
      </c>
      <c r="C22" s="35">
        <f t="shared" si="1"/>
        <v>45856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45857</v>
      </c>
      <c r="C23" s="35">
        <f t="shared" si="1"/>
        <v>45857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45858</v>
      </c>
      <c r="C24" s="35">
        <f t="shared" si="1"/>
        <v>45858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45859</v>
      </c>
      <c r="C25" s="35">
        <f t="shared" si="1"/>
        <v>45859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45860</v>
      </c>
      <c r="C26" s="35">
        <f t="shared" si="1"/>
        <v>45860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45861</v>
      </c>
      <c r="C27" s="35">
        <f t="shared" si="1"/>
        <v>45861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45862</v>
      </c>
      <c r="C28" s="35">
        <f t="shared" si="1"/>
        <v>45862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45863</v>
      </c>
      <c r="C29" s="35">
        <f t="shared" si="1"/>
        <v>45863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45864</v>
      </c>
      <c r="C30" s="35">
        <f t="shared" si="1"/>
        <v>45864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45865</v>
      </c>
      <c r="C31" s="35">
        <f t="shared" si="1"/>
        <v>45865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45866</v>
      </c>
      <c r="C32" s="35">
        <f t="shared" si="1"/>
        <v>45866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45867</v>
      </c>
      <c r="C33" s="35">
        <f t="shared" si="1"/>
        <v>45867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45868</v>
      </c>
      <c r="C34" s="35">
        <f t="shared" si="1"/>
        <v>45868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45869</v>
      </c>
      <c r="C35" s="35">
        <f t="shared" si="1"/>
        <v>45869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92cDH8ROfJ3UF4xtGb/neL7qvEwChfr8JlheLAx5FWqySTWLTB3DDFMlEPsQ+t40Esf1EJkuThQ6S+w8mX0U2A==" saltValue="FFlKfbgRmHMIi166Rrt8Vw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12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3B82D0C-CE5F-4948-B5CC-7B6E1321B748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9F6E-70BE-48E0-8539-04B5C11E4D1D}">
  <dimension ref="B1:J39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EDATE(Juli!$B$3,1)</f>
        <v>45870</v>
      </c>
      <c r="C3" s="53"/>
      <c r="D3" s="17">
        <v>3.3333333333333335</v>
      </c>
      <c r="E3" s="33">
        <f>SUM(G5:G35)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45870</v>
      </c>
      <c r="C5" s="35">
        <f>B5</f>
        <v>45870</v>
      </c>
      <c r="D5" s="12"/>
      <c r="E5" s="13"/>
      <c r="F5" s="12"/>
      <c r="G5" s="32" t="str">
        <f t="shared" ref="G5:G35" si="0">IF(F5,IF(D5,IF(D5&gt;F5,F5+"24:00"-D5,F5-D5)-E5,""),"")</f>
        <v/>
      </c>
    </row>
    <row r="6" spans="2:10" ht="18.899999999999999" customHeight="1" x14ac:dyDescent="0.25">
      <c r="B6" s="36">
        <f>B5+1</f>
        <v>45871</v>
      </c>
      <c r="C6" s="35">
        <f t="shared" ref="C6:C35" si="1">B6</f>
        <v>45871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5" si="2">B6+1</f>
        <v>45872</v>
      </c>
      <c r="C7" s="35">
        <f t="shared" si="1"/>
        <v>45872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45873</v>
      </c>
      <c r="C8" s="35">
        <f t="shared" si="1"/>
        <v>45873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45874</v>
      </c>
      <c r="C9" s="35">
        <f t="shared" si="1"/>
        <v>45874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45875</v>
      </c>
      <c r="C10" s="35">
        <f t="shared" si="1"/>
        <v>45875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45876</v>
      </c>
      <c r="C11" s="35">
        <f t="shared" si="1"/>
        <v>45876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45877</v>
      </c>
      <c r="C12" s="35">
        <f t="shared" si="1"/>
        <v>45877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45878</v>
      </c>
      <c r="C13" s="35">
        <f t="shared" si="1"/>
        <v>45878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45879</v>
      </c>
      <c r="C14" s="35">
        <f t="shared" si="1"/>
        <v>45879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45880</v>
      </c>
      <c r="C15" s="35">
        <f t="shared" si="1"/>
        <v>45880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45881</v>
      </c>
      <c r="C16" s="35">
        <f t="shared" si="1"/>
        <v>45881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45882</v>
      </c>
      <c r="C17" s="35">
        <f t="shared" si="1"/>
        <v>45882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45883</v>
      </c>
      <c r="C18" s="35">
        <f t="shared" si="1"/>
        <v>45883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45884</v>
      </c>
      <c r="C19" s="35">
        <f t="shared" si="1"/>
        <v>45884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45885</v>
      </c>
      <c r="C20" s="35">
        <f t="shared" si="1"/>
        <v>45885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45886</v>
      </c>
      <c r="C21" s="35">
        <f t="shared" si="1"/>
        <v>45886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45887</v>
      </c>
      <c r="C22" s="35">
        <f t="shared" si="1"/>
        <v>45887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45888</v>
      </c>
      <c r="C23" s="35">
        <f t="shared" si="1"/>
        <v>45888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45889</v>
      </c>
      <c r="C24" s="35">
        <f t="shared" si="1"/>
        <v>45889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45890</v>
      </c>
      <c r="C25" s="35">
        <f t="shared" si="1"/>
        <v>45890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45891</v>
      </c>
      <c r="C26" s="35">
        <f t="shared" si="1"/>
        <v>45891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45892</v>
      </c>
      <c r="C27" s="35">
        <f t="shared" si="1"/>
        <v>45892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45893</v>
      </c>
      <c r="C28" s="35">
        <f t="shared" si="1"/>
        <v>45893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45894</v>
      </c>
      <c r="C29" s="35">
        <f t="shared" si="1"/>
        <v>45894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45895</v>
      </c>
      <c r="C30" s="35">
        <f t="shared" si="1"/>
        <v>45895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45896</v>
      </c>
      <c r="C31" s="35">
        <f t="shared" si="1"/>
        <v>45896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45897</v>
      </c>
      <c r="C32" s="35">
        <f t="shared" si="1"/>
        <v>45897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45898</v>
      </c>
      <c r="C33" s="35">
        <f t="shared" si="1"/>
        <v>45898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45899</v>
      </c>
      <c r="C34" s="35">
        <f t="shared" si="1"/>
        <v>45899</v>
      </c>
      <c r="D34" s="14"/>
      <c r="E34" s="14"/>
      <c r="F34" s="14"/>
      <c r="G34" s="32" t="str">
        <f t="shared" si="0"/>
        <v/>
      </c>
    </row>
    <row r="35" spans="2:7" ht="18.899999999999999" customHeight="1" x14ac:dyDescent="0.25">
      <c r="B35" s="36">
        <f t="shared" si="2"/>
        <v>45900</v>
      </c>
      <c r="C35" s="35">
        <f t="shared" si="1"/>
        <v>45900</v>
      </c>
      <c r="D35" s="14"/>
      <c r="E35" s="14"/>
      <c r="F35" s="14"/>
      <c r="G35" s="32" t="str">
        <f t="shared" si="0"/>
        <v/>
      </c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  <row r="39" spans="2:7" x14ac:dyDescent="0.25">
      <c r="D39" s="11"/>
    </row>
  </sheetData>
  <sheetProtection algorithmName="SHA-512" hashValue="Vii/PuxdCjpQ/iAvicqT6ov0ZG2m69rJ2+nRVF3qIGhIRH77e6na3Y3uMtSw65qyIy/5eE9jP6nqwhO+kJgQmw==" saltValue="A4ndNffit783GcWl+iTa5w==" spinCount="100000" sheet="1" objects="1" scenarios="1"/>
  <mergeCells count="4">
    <mergeCell ref="B4:C4"/>
    <mergeCell ref="B1:G1"/>
    <mergeCell ref="B2:C2"/>
    <mergeCell ref="B3:C3"/>
  </mergeCells>
  <conditionalFormatting sqref="B5:G35">
    <cfRule type="expression" dxfId="10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BCC7175-FBF0-41DE-8816-7269E427A9B8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5D6E-5524-463A-823D-AAAEEE9FF568}">
  <dimension ref="B1:J38"/>
  <sheetViews>
    <sheetView showGridLines="0" workbookViewId="0">
      <pane ySplit="4" topLeftCell="A5" activePane="bottomLeft" state="frozen"/>
      <selection activeCell="D5" sqref="D5"/>
      <selection pane="bottomLeft" activeCell="D5" sqref="D5"/>
    </sheetView>
  </sheetViews>
  <sheetFormatPr baseColWidth="10" defaultColWidth="11.44140625" defaultRowHeight="13.8" x14ac:dyDescent="0.25"/>
  <cols>
    <col min="1" max="1" width="1.5546875" style="9" customWidth="1"/>
    <col min="2" max="2" width="7.6640625" style="9" customWidth="1"/>
    <col min="3" max="3" width="8.5546875" style="9" customWidth="1"/>
    <col min="4" max="7" width="20.6640625" style="9" customWidth="1"/>
    <col min="8" max="9" width="11.44140625" style="16"/>
    <col min="10" max="16384" width="11.44140625" style="9"/>
  </cols>
  <sheetData>
    <row r="1" spans="2:10" ht="45" customHeight="1" thickBot="1" x14ac:dyDescent="0.3">
      <c r="B1" s="47" t="s">
        <v>0</v>
      </c>
      <c r="C1" s="47"/>
      <c r="D1" s="47"/>
      <c r="E1" s="47"/>
      <c r="F1" s="47"/>
      <c r="G1" s="47"/>
      <c r="H1" s="28"/>
      <c r="I1" s="28"/>
    </row>
    <row r="2" spans="2:10" ht="36" customHeight="1" thickTop="1" thickBot="1" x14ac:dyDescent="0.3">
      <c r="B2" s="50" t="s">
        <v>5</v>
      </c>
      <c r="C2" s="51"/>
      <c r="D2" s="41" t="s">
        <v>46</v>
      </c>
      <c r="E2" s="42" t="s">
        <v>6</v>
      </c>
      <c r="F2" s="43" t="s">
        <v>7</v>
      </c>
      <c r="G2" s="44" t="s">
        <v>1</v>
      </c>
    </row>
    <row r="3" spans="2:10" s="10" customFormat="1" ht="21.75" customHeight="1" thickTop="1" x14ac:dyDescent="0.25">
      <c r="B3" s="52">
        <f>EDATE(August!$B$3,1)</f>
        <v>45901</v>
      </c>
      <c r="C3" s="53"/>
      <c r="D3" s="17">
        <v>3.3333333333333335</v>
      </c>
      <c r="E3" s="33">
        <f>SUM(G5:G34)</f>
        <v>0</v>
      </c>
      <c r="F3" s="33">
        <f>IFERROR(IF(E3&lt;=D3,E3,D3),"")</f>
        <v>0</v>
      </c>
      <c r="G3" s="33">
        <f>IFERROR(E3-F3, "")</f>
        <v>0</v>
      </c>
      <c r="H3" s="29"/>
      <c r="I3" s="29"/>
    </row>
    <row r="4" spans="2:10" ht="19.5" customHeight="1" x14ac:dyDescent="0.25">
      <c r="B4" s="48" t="s">
        <v>2</v>
      </c>
      <c r="C4" s="49"/>
      <c r="D4" s="45" t="s">
        <v>8</v>
      </c>
      <c r="E4" s="45" t="s">
        <v>3</v>
      </c>
      <c r="F4" s="45" t="s">
        <v>9</v>
      </c>
      <c r="G4" s="46" t="s">
        <v>4</v>
      </c>
      <c r="H4" s="30"/>
      <c r="J4" s="31"/>
    </row>
    <row r="5" spans="2:10" ht="18.899999999999999" customHeight="1" x14ac:dyDescent="0.25">
      <c r="B5" s="34">
        <f>B3</f>
        <v>45901</v>
      </c>
      <c r="C5" s="35">
        <f>B5</f>
        <v>45901</v>
      </c>
      <c r="D5" s="12"/>
      <c r="E5" s="13"/>
      <c r="F5" s="12"/>
      <c r="G5" s="32" t="str">
        <f t="shared" ref="G5:G34" si="0">IF(F5,IF(D5,IF(D5&gt;F5,F5+"24:00"-D5,F5-D5)-E5,""),"")</f>
        <v/>
      </c>
    </row>
    <row r="6" spans="2:10" ht="18.899999999999999" customHeight="1" x14ac:dyDescent="0.25">
      <c r="B6" s="36">
        <f>B5+1</f>
        <v>45902</v>
      </c>
      <c r="C6" s="35">
        <f t="shared" ref="C6:C34" si="1">B6</f>
        <v>45902</v>
      </c>
      <c r="D6" s="14"/>
      <c r="E6" s="14"/>
      <c r="F6" s="14"/>
      <c r="G6" s="32" t="str">
        <f t="shared" si="0"/>
        <v/>
      </c>
    </row>
    <row r="7" spans="2:10" ht="18.899999999999999" customHeight="1" x14ac:dyDescent="0.25">
      <c r="B7" s="36">
        <f t="shared" ref="B7:B34" si="2">B6+1</f>
        <v>45903</v>
      </c>
      <c r="C7" s="35">
        <f t="shared" si="1"/>
        <v>45903</v>
      </c>
      <c r="D7" s="14"/>
      <c r="E7" s="14"/>
      <c r="F7" s="14"/>
      <c r="G7" s="32" t="str">
        <f t="shared" si="0"/>
        <v/>
      </c>
    </row>
    <row r="8" spans="2:10" ht="18.899999999999999" customHeight="1" x14ac:dyDescent="0.25">
      <c r="B8" s="36">
        <f t="shared" si="2"/>
        <v>45904</v>
      </c>
      <c r="C8" s="35">
        <f t="shared" si="1"/>
        <v>45904</v>
      </c>
      <c r="D8" s="14"/>
      <c r="E8" s="14"/>
      <c r="F8" s="14"/>
      <c r="G8" s="32" t="str">
        <f t="shared" si="0"/>
        <v/>
      </c>
    </row>
    <row r="9" spans="2:10" ht="18.899999999999999" customHeight="1" x14ac:dyDescent="0.25">
      <c r="B9" s="36">
        <f t="shared" si="2"/>
        <v>45905</v>
      </c>
      <c r="C9" s="35">
        <f t="shared" si="1"/>
        <v>45905</v>
      </c>
      <c r="D9" s="14"/>
      <c r="E9" s="14"/>
      <c r="F9" s="14"/>
      <c r="G9" s="32" t="str">
        <f t="shared" si="0"/>
        <v/>
      </c>
    </row>
    <row r="10" spans="2:10" ht="18.899999999999999" customHeight="1" x14ac:dyDescent="0.25">
      <c r="B10" s="36">
        <f t="shared" si="2"/>
        <v>45906</v>
      </c>
      <c r="C10" s="35">
        <f t="shared" si="1"/>
        <v>45906</v>
      </c>
      <c r="D10" s="14"/>
      <c r="E10" s="14"/>
      <c r="F10" s="14"/>
      <c r="G10" s="32" t="str">
        <f t="shared" si="0"/>
        <v/>
      </c>
    </row>
    <row r="11" spans="2:10" ht="18.899999999999999" customHeight="1" x14ac:dyDescent="0.25">
      <c r="B11" s="36">
        <f t="shared" si="2"/>
        <v>45907</v>
      </c>
      <c r="C11" s="35">
        <f t="shared" si="1"/>
        <v>45907</v>
      </c>
      <c r="D11" s="14"/>
      <c r="E11" s="14"/>
      <c r="F11" s="14"/>
      <c r="G11" s="32" t="str">
        <f t="shared" si="0"/>
        <v/>
      </c>
    </row>
    <row r="12" spans="2:10" ht="18.899999999999999" customHeight="1" x14ac:dyDescent="0.25">
      <c r="B12" s="36">
        <f t="shared" si="2"/>
        <v>45908</v>
      </c>
      <c r="C12" s="35">
        <f t="shared" si="1"/>
        <v>45908</v>
      </c>
      <c r="D12" s="14"/>
      <c r="E12" s="14"/>
      <c r="F12" s="14"/>
      <c r="G12" s="32" t="str">
        <f t="shared" si="0"/>
        <v/>
      </c>
    </row>
    <row r="13" spans="2:10" ht="18.899999999999999" customHeight="1" x14ac:dyDescent="0.25">
      <c r="B13" s="36">
        <f t="shared" si="2"/>
        <v>45909</v>
      </c>
      <c r="C13" s="35">
        <f t="shared" si="1"/>
        <v>45909</v>
      </c>
      <c r="D13" s="14"/>
      <c r="E13" s="14"/>
      <c r="F13" s="14"/>
      <c r="G13" s="32" t="str">
        <f t="shared" si="0"/>
        <v/>
      </c>
    </row>
    <row r="14" spans="2:10" ht="18.899999999999999" customHeight="1" x14ac:dyDescent="0.25">
      <c r="B14" s="36">
        <f t="shared" si="2"/>
        <v>45910</v>
      </c>
      <c r="C14" s="35">
        <f t="shared" si="1"/>
        <v>45910</v>
      </c>
      <c r="D14" s="14"/>
      <c r="E14" s="14"/>
      <c r="F14" s="14"/>
      <c r="G14" s="32" t="str">
        <f t="shared" si="0"/>
        <v/>
      </c>
    </row>
    <row r="15" spans="2:10" ht="18.899999999999999" customHeight="1" x14ac:dyDescent="0.25">
      <c r="B15" s="36">
        <f t="shared" si="2"/>
        <v>45911</v>
      </c>
      <c r="C15" s="35">
        <f t="shared" si="1"/>
        <v>45911</v>
      </c>
      <c r="D15" s="14"/>
      <c r="E15" s="14"/>
      <c r="F15" s="14"/>
      <c r="G15" s="32" t="str">
        <f t="shared" si="0"/>
        <v/>
      </c>
    </row>
    <row r="16" spans="2:10" ht="18.899999999999999" customHeight="1" x14ac:dyDescent="0.25">
      <c r="B16" s="36">
        <f t="shared" si="2"/>
        <v>45912</v>
      </c>
      <c r="C16" s="35">
        <f t="shared" si="1"/>
        <v>45912</v>
      </c>
      <c r="D16" s="14"/>
      <c r="E16" s="14"/>
      <c r="F16" s="14"/>
      <c r="G16" s="32" t="str">
        <f t="shared" si="0"/>
        <v/>
      </c>
    </row>
    <row r="17" spans="2:7" ht="18.899999999999999" customHeight="1" x14ac:dyDescent="0.25">
      <c r="B17" s="36">
        <f t="shared" si="2"/>
        <v>45913</v>
      </c>
      <c r="C17" s="35">
        <f t="shared" si="1"/>
        <v>45913</v>
      </c>
      <c r="D17" s="14"/>
      <c r="E17" s="14"/>
      <c r="F17" s="14"/>
      <c r="G17" s="32" t="str">
        <f t="shared" si="0"/>
        <v/>
      </c>
    </row>
    <row r="18" spans="2:7" ht="18.899999999999999" customHeight="1" x14ac:dyDescent="0.25">
      <c r="B18" s="36">
        <f t="shared" si="2"/>
        <v>45914</v>
      </c>
      <c r="C18" s="35">
        <f t="shared" si="1"/>
        <v>45914</v>
      </c>
      <c r="D18" s="14"/>
      <c r="E18" s="14"/>
      <c r="F18" s="14"/>
      <c r="G18" s="32" t="str">
        <f t="shared" si="0"/>
        <v/>
      </c>
    </row>
    <row r="19" spans="2:7" ht="18.899999999999999" customHeight="1" x14ac:dyDescent="0.25">
      <c r="B19" s="36">
        <f t="shared" si="2"/>
        <v>45915</v>
      </c>
      <c r="C19" s="35">
        <f t="shared" si="1"/>
        <v>45915</v>
      </c>
      <c r="D19" s="14"/>
      <c r="E19" s="14"/>
      <c r="F19" s="14"/>
      <c r="G19" s="32" t="str">
        <f t="shared" si="0"/>
        <v/>
      </c>
    </row>
    <row r="20" spans="2:7" ht="18.899999999999999" customHeight="1" x14ac:dyDescent="0.25">
      <c r="B20" s="36">
        <f t="shared" si="2"/>
        <v>45916</v>
      </c>
      <c r="C20" s="35">
        <f t="shared" si="1"/>
        <v>45916</v>
      </c>
      <c r="D20" s="14"/>
      <c r="E20" s="14"/>
      <c r="F20" s="14"/>
      <c r="G20" s="32" t="str">
        <f t="shared" si="0"/>
        <v/>
      </c>
    </row>
    <row r="21" spans="2:7" ht="18.899999999999999" customHeight="1" x14ac:dyDescent="0.25">
      <c r="B21" s="36">
        <f t="shared" si="2"/>
        <v>45917</v>
      </c>
      <c r="C21" s="35">
        <f t="shared" si="1"/>
        <v>45917</v>
      </c>
      <c r="D21" s="14"/>
      <c r="E21" s="14"/>
      <c r="F21" s="14"/>
      <c r="G21" s="32" t="str">
        <f t="shared" si="0"/>
        <v/>
      </c>
    </row>
    <row r="22" spans="2:7" ht="18.899999999999999" customHeight="1" x14ac:dyDescent="0.25">
      <c r="B22" s="36">
        <f t="shared" si="2"/>
        <v>45918</v>
      </c>
      <c r="C22" s="35">
        <f t="shared" si="1"/>
        <v>45918</v>
      </c>
      <c r="D22" s="14"/>
      <c r="E22" s="14"/>
      <c r="F22" s="14"/>
      <c r="G22" s="32" t="str">
        <f t="shared" si="0"/>
        <v/>
      </c>
    </row>
    <row r="23" spans="2:7" ht="18.899999999999999" customHeight="1" x14ac:dyDescent="0.25">
      <c r="B23" s="36">
        <f t="shared" si="2"/>
        <v>45919</v>
      </c>
      <c r="C23" s="35">
        <f t="shared" si="1"/>
        <v>45919</v>
      </c>
      <c r="D23" s="14"/>
      <c r="E23" s="14"/>
      <c r="F23" s="14"/>
      <c r="G23" s="32" t="str">
        <f t="shared" si="0"/>
        <v/>
      </c>
    </row>
    <row r="24" spans="2:7" ht="18.899999999999999" customHeight="1" x14ac:dyDescent="0.25">
      <c r="B24" s="36">
        <f t="shared" si="2"/>
        <v>45920</v>
      </c>
      <c r="C24" s="35">
        <f t="shared" si="1"/>
        <v>45920</v>
      </c>
      <c r="D24" s="14"/>
      <c r="E24" s="14"/>
      <c r="F24" s="14"/>
      <c r="G24" s="32" t="str">
        <f t="shared" si="0"/>
        <v/>
      </c>
    </row>
    <row r="25" spans="2:7" ht="18.899999999999999" customHeight="1" x14ac:dyDescent="0.25">
      <c r="B25" s="36">
        <f t="shared" si="2"/>
        <v>45921</v>
      </c>
      <c r="C25" s="35">
        <f t="shared" si="1"/>
        <v>45921</v>
      </c>
      <c r="D25" s="14"/>
      <c r="E25" s="14"/>
      <c r="F25" s="14"/>
      <c r="G25" s="32" t="str">
        <f t="shared" si="0"/>
        <v/>
      </c>
    </row>
    <row r="26" spans="2:7" ht="18.899999999999999" customHeight="1" x14ac:dyDescent="0.25">
      <c r="B26" s="36">
        <f t="shared" si="2"/>
        <v>45922</v>
      </c>
      <c r="C26" s="35">
        <f t="shared" si="1"/>
        <v>45922</v>
      </c>
      <c r="D26" s="14"/>
      <c r="E26" s="14"/>
      <c r="F26" s="14"/>
      <c r="G26" s="32" t="str">
        <f t="shared" si="0"/>
        <v/>
      </c>
    </row>
    <row r="27" spans="2:7" ht="18.899999999999999" customHeight="1" x14ac:dyDescent="0.25">
      <c r="B27" s="36">
        <f t="shared" si="2"/>
        <v>45923</v>
      </c>
      <c r="C27" s="35">
        <f t="shared" si="1"/>
        <v>45923</v>
      </c>
      <c r="D27" s="14"/>
      <c r="E27" s="14"/>
      <c r="F27" s="14"/>
      <c r="G27" s="32" t="str">
        <f t="shared" si="0"/>
        <v/>
      </c>
    </row>
    <row r="28" spans="2:7" ht="18.899999999999999" customHeight="1" x14ac:dyDescent="0.25">
      <c r="B28" s="36">
        <f t="shared" si="2"/>
        <v>45924</v>
      </c>
      <c r="C28" s="35">
        <f t="shared" si="1"/>
        <v>45924</v>
      </c>
      <c r="D28" s="14"/>
      <c r="E28" s="14"/>
      <c r="F28" s="14"/>
      <c r="G28" s="32" t="str">
        <f t="shared" si="0"/>
        <v/>
      </c>
    </row>
    <row r="29" spans="2:7" ht="18.899999999999999" customHeight="1" x14ac:dyDescent="0.25">
      <c r="B29" s="36">
        <f t="shared" si="2"/>
        <v>45925</v>
      </c>
      <c r="C29" s="35">
        <f t="shared" si="1"/>
        <v>45925</v>
      </c>
      <c r="D29" s="14"/>
      <c r="E29" s="14"/>
      <c r="F29" s="14"/>
      <c r="G29" s="32" t="str">
        <f t="shared" si="0"/>
        <v/>
      </c>
    </row>
    <row r="30" spans="2:7" ht="18.899999999999999" customHeight="1" x14ac:dyDescent="0.25">
      <c r="B30" s="36">
        <f t="shared" si="2"/>
        <v>45926</v>
      </c>
      <c r="C30" s="35">
        <f t="shared" si="1"/>
        <v>45926</v>
      </c>
      <c r="D30" s="14"/>
      <c r="E30" s="14"/>
      <c r="F30" s="14"/>
      <c r="G30" s="32" t="str">
        <f t="shared" si="0"/>
        <v/>
      </c>
    </row>
    <row r="31" spans="2:7" ht="18.899999999999999" customHeight="1" x14ac:dyDescent="0.25">
      <c r="B31" s="36">
        <f t="shared" si="2"/>
        <v>45927</v>
      </c>
      <c r="C31" s="35">
        <f t="shared" si="1"/>
        <v>45927</v>
      </c>
      <c r="D31" s="14"/>
      <c r="E31" s="14"/>
      <c r="F31" s="14"/>
      <c r="G31" s="32" t="str">
        <f t="shared" si="0"/>
        <v/>
      </c>
    </row>
    <row r="32" spans="2:7" ht="18.899999999999999" customHeight="1" x14ac:dyDescent="0.25">
      <c r="B32" s="36">
        <f t="shared" si="2"/>
        <v>45928</v>
      </c>
      <c r="C32" s="35">
        <f t="shared" si="1"/>
        <v>45928</v>
      </c>
      <c r="D32" s="14"/>
      <c r="E32" s="14"/>
      <c r="F32" s="14"/>
      <c r="G32" s="32" t="str">
        <f t="shared" si="0"/>
        <v/>
      </c>
    </row>
    <row r="33" spans="2:7" ht="18.899999999999999" customHeight="1" x14ac:dyDescent="0.25">
      <c r="B33" s="36">
        <f t="shared" si="2"/>
        <v>45929</v>
      </c>
      <c r="C33" s="35">
        <f t="shared" si="1"/>
        <v>45929</v>
      </c>
      <c r="D33" s="14"/>
      <c r="E33" s="14"/>
      <c r="F33" s="14"/>
      <c r="G33" s="32" t="str">
        <f t="shared" si="0"/>
        <v/>
      </c>
    </row>
    <row r="34" spans="2:7" ht="18.899999999999999" customHeight="1" x14ac:dyDescent="0.25">
      <c r="B34" s="36">
        <f t="shared" si="2"/>
        <v>45930</v>
      </c>
      <c r="C34" s="35">
        <f t="shared" si="1"/>
        <v>45930</v>
      </c>
      <c r="D34" s="14"/>
      <c r="E34" s="14"/>
      <c r="F34" s="14"/>
      <c r="G34" s="32" t="str">
        <f t="shared" si="0"/>
        <v/>
      </c>
    </row>
    <row r="35" spans="2:7" x14ac:dyDescent="0.25">
      <c r="B35" s="37"/>
      <c r="C35" s="37"/>
      <c r="D35" s="15"/>
      <c r="E35" s="16"/>
      <c r="F35" s="16"/>
      <c r="G35" s="37"/>
    </row>
    <row r="36" spans="2:7" x14ac:dyDescent="0.25">
      <c r="D36" s="11"/>
    </row>
    <row r="37" spans="2:7" x14ac:dyDescent="0.25">
      <c r="D37" s="11"/>
    </row>
    <row r="38" spans="2:7" x14ac:dyDescent="0.25">
      <c r="D38" s="11"/>
    </row>
  </sheetData>
  <sheetProtection algorithmName="SHA-512" hashValue="q9J/Imi92skEbw/9xSXaJRyEbSzOewBzJa+pf3cfU4dF/WfditvDB0lkDdfFIpsW/K5FF60roOa8pOJ+3Ffz+g==" saltValue="dMqtg0sVSB+qI18ltN8gWA==" spinCount="100000" sheet="1" objects="1" scenarios="1"/>
  <mergeCells count="4">
    <mergeCell ref="B4:C4"/>
    <mergeCell ref="B1:G1"/>
    <mergeCell ref="B2:C2"/>
    <mergeCell ref="B3:C3"/>
  </mergeCells>
  <conditionalFormatting sqref="B5:G34">
    <cfRule type="expression" dxfId="8" priority="2">
      <formula>WEEKDAY($B5,2)&gt;5</formula>
    </cfRule>
  </conditionalFormatting>
  <printOptions horizontalCentered="1"/>
  <pageMargins left="0.16" right="0.13" top="0.39370078740157483" bottom="0.39370078740157483" header="0" footer="0"/>
  <pageSetup paperSize="9" scale="90" fitToWidth="0" fitToHeight="0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ED084FE-C223-42DA-B953-F28AF38ACDD9}">
            <xm:f>MATCH($B5,Feiertage!$B$2:$B$49,0)&gt;0</xm:f>
            <x14:dxf>
              <fill>
                <patternFill patternType="lightUp">
                  <fgColor theme="2" tint="-0.24994659260841701"/>
                  <bgColor theme="8" tint="0.79998168889431442"/>
                </patternFill>
              </fill>
            </x14:dxf>
          </x14:cfRule>
          <xm:sqref>B5:G34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 Memic</dc:creator>
  <cp:lastModifiedBy>Sejla Memic</cp:lastModifiedBy>
  <cp:lastPrinted>2021-11-24T10:43:41Z</cp:lastPrinted>
  <dcterms:created xsi:type="dcterms:W3CDTF">2021-04-22T20:15:28Z</dcterms:created>
  <dcterms:modified xsi:type="dcterms:W3CDTF">2024-12-23T10:05:59Z</dcterms:modified>
</cp:coreProperties>
</file>