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opbox\Condivisi\OFFICE-LERNEN\Stundenzettel\Kostenlos\"/>
    </mc:Choice>
  </mc:AlternateContent>
  <xr:revisionPtr revIDLastSave="0" documentId="8_{08F2378B-1096-469E-A31E-AF4C72934B83}" xr6:coauthVersionLast="47" xr6:coauthVersionMax="47" xr10:uidLastSave="{00000000-0000-0000-0000-000000000000}"/>
  <workbookProtection workbookAlgorithmName="SHA-512" workbookHashValue="uwd//7vIUeXP5ZTwXiU7EVirPo+qALyJtLYImWAzC1Lg8W1WwruzSxo/Joy+hG8o/sVhyHHvmDupeQAlISIcbw==" workbookSaltValue="OfIl6POh/0nRBHgLt6x3qw==" workbookSpinCount="100000" lockStructure="1"/>
  <bookViews>
    <workbookView xWindow="780" yWindow="780" windowWidth="21600" windowHeight="11295" xr2:uid="{9567B986-7631-492A-B5E4-F5CB79A922BB}"/>
  </bookViews>
  <sheets>
    <sheet name="Januar" sheetId="1" r:id="rId1"/>
    <sheet name="Februar" sheetId="3" r:id="rId2"/>
    <sheet name="März" sheetId="4" r:id="rId3"/>
    <sheet name="April" sheetId="5" r:id="rId4"/>
    <sheet name="Mai" sheetId="6" r:id="rId5"/>
    <sheet name="Juni" sheetId="7" r:id="rId6"/>
    <sheet name="Juli" sheetId="8" r:id="rId7"/>
    <sheet name="August" sheetId="9" r:id="rId8"/>
    <sheet name="September" sheetId="10" r:id="rId9"/>
    <sheet name="Oktober" sheetId="11" r:id="rId10"/>
    <sheet name="November" sheetId="12" r:id="rId11"/>
    <sheet name="Dezember" sheetId="13" r:id="rId12"/>
    <sheet name="Feiertage" sheetId="2" r:id="rId13"/>
  </sheets>
  <definedNames>
    <definedName name="_xlnm.Print_Area" localSheetId="3">April!$B$1:$G$34</definedName>
    <definedName name="_xlnm.Print_Area" localSheetId="7">August!$B$1:$G$35</definedName>
    <definedName name="_xlnm.Print_Area" localSheetId="11">Dezember!$B$1:$G$35</definedName>
    <definedName name="_xlnm.Print_Area" localSheetId="1">Februar!$B$1:$G$32</definedName>
    <definedName name="_xlnm.Print_Area" localSheetId="0">Januar!$B$1:$G$35</definedName>
    <definedName name="_xlnm.Print_Area" localSheetId="6">Juli!$B$1:$G$35</definedName>
    <definedName name="_xlnm.Print_Area" localSheetId="5">Juni!$B$1:$G$34</definedName>
    <definedName name="_xlnm.Print_Area" localSheetId="4">Mai!$B$1:$G$35</definedName>
    <definedName name="_xlnm.Print_Area" localSheetId="2">März!$B$1:$G$35</definedName>
    <definedName name="_xlnm.Print_Area" localSheetId="10">November!$B$1:$G$34</definedName>
    <definedName name="_xlnm.Print_Area" localSheetId="9">Oktober!$B$1:$G$35</definedName>
    <definedName name="_xlnm.Print_Area" localSheetId="8">September!$B$1:$G$34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3" l="1"/>
  <c r="B3" i="3"/>
  <c r="B3" i="4" s="1"/>
  <c r="B3" i="5" s="1"/>
  <c r="B3" i="6" s="1"/>
  <c r="B3" i="7" s="1"/>
  <c r="B3" i="8" s="1"/>
  <c r="B3" i="9" s="1"/>
  <c r="B3" i="10" s="1"/>
  <c r="B3" i="11" s="1"/>
  <c r="B3" i="12" s="1"/>
  <c r="B3" i="13" s="1"/>
  <c r="G35" i="13" l="1"/>
  <c r="G34" i="13"/>
  <c r="G33" i="13"/>
  <c r="G32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G12" i="13"/>
  <c r="G11" i="13"/>
  <c r="G10" i="13"/>
  <c r="G9" i="13"/>
  <c r="G8" i="13"/>
  <c r="G7" i="13"/>
  <c r="G6" i="13"/>
  <c r="G5" i="13"/>
  <c r="B5" i="13"/>
  <c r="B6" i="13" s="1"/>
  <c r="B7" i="13" s="1"/>
  <c r="G34" i="12"/>
  <c r="G33" i="12"/>
  <c r="G32" i="12"/>
  <c r="G31" i="12"/>
  <c r="G30" i="12"/>
  <c r="G29" i="12"/>
  <c r="G28" i="12"/>
  <c r="G27" i="12"/>
  <c r="G26" i="12"/>
  <c r="G25" i="12"/>
  <c r="G24" i="12"/>
  <c r="G23" i="12"/>
  <c r="G22" i="12"/>
  <c r="G21" i="12"/>
  <c r="G20" i="12"/>
  <c r="G19" i="12"/>
  <c r="G18" i="12"/>
  <c r="G17" i="12"/>
  <c r="G16" i="12"/>
  <c r="G15" i="12"/>
  <c r="G14" i="12"/>
  <c r="G13" i="12"/>
  <c r="G12" i="12"/>
  <c r="G11" i="12"/>
  <c r="G10" i="12"/>
  <c r="G9" i="12"/>
  <c r="G8" i="12"/>
  <c r="G7" i="12"/>
  <c r="G6" i="12"/>
  <c r="G5" i="12"/>
  <c r="B5" i="12"/>
  <c r="C5" i="12" s="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B5" i="11"/>
  <c r="B6" i="11" s="1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5" i="10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5" i="9"/>
  <c r="G6" i="8"/>
  <c r="G7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5" i="8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5" i="7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5" i="6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5" i="5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5" i="4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5" i="3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5" i="1"/>
  <c r="B5" i="10"/>
  <c r="B6" i="10" s="1"/>
  <c r="B5" i="9"/>
  <c r="C5" i="9" s="1"/>
  <c r="B5" i="8"/>
  <c r="B6" i="8" s="1"/>
  <c r="B5" i="7"/>
  <c r="B6" i="7" s="1"/>
  <c r="B5" i="6"/>
  <c r="B6" i="6" s="1"/>
  <c r="B5" i="5"/>
  <c r="B6" i="5" s="1"/>
  <c r="B5" i="4"/>
  <c r="B6" i="4" s="1"/>
  <c r="B5" i="3"/>
  <c r="B6" i="3" s="1"/>
  <c r="B1" i="2"/>
  <c r="E3" i="13" l="1"/>
  <c r="E3" i="11"/>
  <c r="F3" i="11" s="1"/>
  <c r="G3" i="11" s="1"/>
  <c r="E3" i="8"/>
  <c r="E3" i="9"/>
  <c r="E3" i="12"/>
  <c r="F3" i="12" s="1"/>
  <c r="B6" i="9"/>
  <c r="B7" i="9" s="1"/>
  <c r="C7" i="9" s="1"/>
  <c r="E3" i="4"/>
  <c r="F3" i="4" s="1"/>
  <c r="G3" i="4" s="1"/>
  <c r="E3" i="7"/>
  <c r="F3" i="7" s="1"/>
  <c r="G3" i="7" s="1"/>
  <c r="C5" i="13"/>
  <c r="F3" i="13"/>
  <c r="G3" i="13" s="1"/>
  <c r="C7" i="13"/>
  <c r="B8" i="13"/>
  <c r="C6" i="13"/>
  <c r="B6" i="12"/>
  <c r="B7" i="12" s="1"/>
  <c r="C7" i="12" s="1"/>
  <c r="B7" i="11"/>
  <c r="C6" i="11"/>
  <c r="C5" i="11"/>
  <c r="C5" i="10"/>
  <c r="E3" i="10"/>
  <c r="F3" i="10" s="1"/>
  <c r="G3" i="10" s="1"/>
  <c r="E3" i="6"/>
  <c r="F3" i="6" s="1"/>
  <c r="G3" i="6" s="1"/>
  <c r="E3" i="3"/>
  <c r="F3" i="3" s="1"/>
  <c r="G3" i="3" s="1"/>
  <c r="B7" i="10"/>
  <c r="C6" i="10"/>
  <c r="F3" i="9"/>
  <c r="G3" i="9" s="1"/>
  <c r="B7" i="8"/>
  <c r="C6" i="8"/>
  <c r="F3" i="8"/>
  <c r="G3" i="8" s="1"/>
  <c r="C5" i="8"/>
  <c r="C5" i="7"/>
  <c r="B7" i="7"/>
  <c r="C6" i="7"/>
  <c r="B7" i="6"/>
  <c r="C6" i="6"/>
  <c r="C5" i="6"/>
  <c r="C5" i="5"/>
  <c r="E3" i="5"/>
  <c r="F3" i="5" s="1"/>
  <c r="G3" i="5" s="1"/>
  <c r="B7" i="5"/>
  <c r="C6" i="5"/>
  <c r="B7" i="4"/>
  <c r="C6" i="4"/>
  <c r="C5" i="4"/>
  <c r="C5" i="3"/>
  <c r="C6" i="3"/>
  <c r="B7" i="3"/>
  <c r="C6" i="12" l="1"/>
  <c r="G3" i="12"/>
  <c r="C6" i="9"/>
  <c r="B8" i="9"/>
  <c r="B9" i="9" s="1"/>
  <c r="B8" i="12"/>
  <c r="B9" i="13"/>
  <c r="C8" i="13"/>
  <c r="C8" i="12"/>
  <c r="B9" i="12"/>
  <c r="C7" i="11"/>
  <c r="B8" i="11"/>
  <c r="C7" i="10"/>
  <c r="B8" i="10"/>
  <c r="C8" i="9"/>
  <c r="C7" i="8"/>
  <c r="B8" i="8"/>
  <c r="C7" i="7"/>
  <c r="B8" i="7"/>
  <c r="C7" i="6"/>
  <c r="B8" i="6"/>
  <c r="B8" i="5"/>
  <c r="C7" i="5"/>
  <c r="C7" i="4"/>
  <c r="B8" i="4"/>
  <c r="B8" i="3"/>
  <c r="C7" i="3"/>
  <c r="C9" i="13" l="1"/>
  <c r="B10" i="13"/>
  <c r="B10" i="12"/>
  <c r="C9" i="12"/>
  <c r="B9" i="11"/>
  <c r="C8" i="11"/>
  <c r="B9" i="10"/>
  <c r="C8" i="10"/>
  <c r="B10" i="9"/>
  <c r="C9" i="9"/>
  <c r="B9" i="8"/>
  <c r="C8" i="8"/>
  <c r="B9" i="7"/>
  <c r="C8" i="7"/>
  <c r="B9" i="6"/>
  <c r="C8" i="6"/>
  <c r="B9" i="5"/>
  <c r="C8" i="5"/>
  <c r="B9" i="4"/>
  <c r="C8" i="4"/>
  <c r="B9" i="3"/>
  <c r="C8" i="3"/>
  <c r="B11" i="13" l="1"/>
  <c r="C10" i="13"/>
  <c r="B11" i="12"/>
  <c r="C10" i="12"/>
  <c r="B10" i="11"/>
  <c r="C9" i="11"/>
  <c r="B10" i="10"/>
  <c r="C9" i="10"/>
  <c r="B11" i="9"/>
  <c r="C10" i="9"/>
  <c r="B10" i="8"/>
  <c r="C9" i="8"/>
  <c r="B10" i="7"/>
  <c r="C9" i="7"/>
  <c r="B10" i="6"/>
  <c r="C9" i="6"/>
  <c r="B10" i="5"/>
  <c r="C9" i="5"/>
  <c r="B10" i="4"/>
  <c r="C9" i="4"/>
  <c r="B10" i="3"/>
  <c r="C9" i="3"/>
  <c r="C11" i="13" l="1"/>
  <c r="B12" i="13"/>
  <c r="C11" i="12"/>
  <c r="B12" i="12"/>
  <c r="B11" i="11"/>
  <c r="C10" i="11"/>
  <c r="B11" i="10"/>
  <c r="C10" i="10"/>
  <c r="C11" i="9"/>
  <c r="B12" i="9"/>
  <c r="B11" i="8"/>
  <c r="C10" i="8"/>
  <c r="B11" i="7"/>
  <c r="C10" i="7"/>
  <c r="B11" i="6"/>
  <c r="C10" i="6"/>
  <c r="B11" i="5"/>
  <c r="C10" i="5"/>
  <c r="B11" i="4"/>
  <c r="C10" i="4"/>
  <c r="C10" i="3"/>
  <c r="B11" i="3"/>
  <c r="B13" i="13" l="1"/>
  <c r="C12" i="13"/>
  <c r="C12" i="12"/>
  <c r="B13" i="12"/>
  <c r="C11" i="11"/>
  <c r="B12" i="11"/>
  <c r="C11" i="10"/>
  <c r="B12" i="10"/>
  <c r="B13" i="9"/>
  <c r="C12" i="9"/>
  <c r="C11" i="8"/>
  <c r="B12" i="8"/>
  <c r="C11" i="7"/>
  <c r="B12" i="7"/>
  <c r="C11" i="6"/>
  <c r="B12" i="6"/>
  <c r="B12" i="5"/>
  <c r="C11" i="5"/>
  <c r="C11" i="4"/>
  <c r="B12" i="4"/>
  <c r="C11" i="3"/>
  <c r="B12" i="3"/>
  <c r="C13" i="13" l="1"/>
  <c r="B14" i="13"/>
  <c r="B14" i="12"/>
  <c r="C13" i="12"/>
  <c r="C12" i="11"/>
  <c r="B13" i="11"/>
  <c r="B13" i="10"/>
  <c r="C12" i="10"/>
  <c r="B14" i="9"/>
  <c r="C13" i="9"/>
  <c r="B13" i="8"/>
  <c r="C12" i="8"/>
  <c r="B13" i="7"/>
  <c r="C12" i="7"/>
  <c r="B13" i="6"/>
  <c r="C12" i="6"/>
  <c r="B13" i="5"/>
  <c r="C12" i="5"/>
  <c r="B13" i="4"/>
  <c r="C12" i="4"/>
  <c r="B13" i="3"/>
  <c r="C12" i="3"/>
  <c r="B15" i="13" l="1"/>
  <c r="C14" i="13"/>
  <c r="B15" i="12"/>
  <c r="C14" i="12"/>
  <c r="B14" i="11"/>
  <c r="C13" i="11"/>
  <c r="B14" i="10"/>
  <c r="C13" i="10"/>
  <c r="B15" i="9"/>
  <c r="C14" i="9"/>
  <c r="B14" i="8"/>
  <c r="C13" i="8"/>
  <c r="B14" i="7"/>
  <c r="C13" i="7"/>
  <c r="B14" i="6"/>
  <c r="C13" i="6"/>
  <c r="B14" i="5"/>
  <c r="C13" i="5"/>
  <c r="B14" i="4"/>
  <c r="C13" i="4"/>
  <c r="C13" i="3"/>
  <c r="B14" i="3"/>
  <c r="C15" i="13" l="1"/>
  <c r="B16" i="13"/>
  <c r="C15" i="12"/>
  <c r="B16" i="12"/>
  <c r="B15" i="11"/>
  <c r="C14" i="11"/>
  <c r="B15" i="10"/>
  <c r="C14" i="10"/>
  <c r="C15" i="9"/>
  <c r="B16" i="9"/>
  <c r="B15" i="8"/>
  <c r="C14" i="8"/>
  <c r="B15" i="7"/>
  <c r="C14" i="7"/>
  <c r="B15" i="6"/>
  <c r="C14" i="6"/>
  <c r="B15" i="5"/>
  <c r="C14" i="5"/>
  <c r="B15" i="4"/>
  <c r="C14" i="4"/>
  <c r="B15" i="3"/>
  <c r="C14" i="3"/>
  <c r="B17" i="13" l="1"/>
  <c r="C16" i="13"/>
  <c r="C16" i="12"/>
  <c r="B17" i="12"/>
  <c r="C15" i="11"/>
  <c r="B16" i="11"/>
  <c r="C15" i="10"/>
  <c r="B16" i="10"/>
  <c r="B17" i="9"/>
  <c r="C16" i="9"/>
  <c r="C15" i="8"/>
  <c r="B16" i="8"/>
  <c r="C15" i="7"/>
  <c r="B16" i="7"/>
  <c r="C15" i="6"/>
  <c r="B16" i="6"/>
  <c r="C15" i="5"/>
  <c r="B16" i="5"/>
  <c r="C15" i="4"/>
  <c r="B16" i="4"/>
  <c r="C15" i="3"/>
  <c r="B16" i="3"/>
  <c r="C17" i="13" l="1"/>
  <c r="B18" i="13"/>
  <c r="B18" i="12"/>
  <c r="C17" i="12"/>
  <c r="C16" i="11"/>
  <c r="B17" i="11"/>
  <c r="B17" i="10"/>
  <c r="C16" i="10"/>
  <c r="B18" i="9"/>
  <c r="C17" i="9"/>
  <c r="B17" i="8"/>
  <c r="C16" i="8"/>
  <c r="B17" i="7"/>
  <c r="C16" i="7"/>
  <c r="B17" i="6"/>
  <c r="C16" i="6"/>
  <c r="C16" i="5"/>
  <c r="B17" i="5"/>
  <c r="B17" i="4"/>
  <c r="C16" i="4"/>
  <c r="B17" i="3"/>
  <c r="C16" i="3"/>
  <c r="B19" i="13" l="1"/>
  <c r="C18" i="13"/>
  <c r="B19" i="12"/>
  <c r="C18" i="12"/>
  <c r="B18" i="11"/>
  <c r="C17" i="11"/>
  <c r="B18" i="10"/>
  <c r="C17" i="10"/>
  <c r="B19" i="9"/>
  <c r="C18" i="9"/>
  <c r="B18" i="8"/>
  <c r="C17" i="8"/>
  <c r="B18" i="7"/>
  <c r="C17" i="7"/>
  <c r="B18" i="6"/>
  <c r="C17" i="6"/>
  <c r="B18" i="5"/>
  <c r="C17" i="5"/>
  <c r="B18" i="4"/>
  <c r="C17" i="4"/>
  <c r="C17" i="3"/>
  <c r="B18" i="3"/>
  <c r="C19" i="13" l="1"/>
  <c r="B20" i="13"/>
  <c r="C19" i="12"/>
  <c r="B20" i="12"/>
  <c r="B19" i="11"/>
  <c r="C18" i="11"/>
  <c r="B19" i="10"/>
  <c r="C18" i="10"/>
  <c r="C19" i="9"/>
  <c r="B20" i="9"/>
  <c r="B19" i="8"/>
  <c r="C18" i="8"/>
  <c r="B19" i="7"/>
  <c r="C18" i="7"/>
  <c r="B19" i="6"/>
  <c r="C18" i="6"/>
  <c r="B19" i="5"/>
  <c r="C18" i="5"/>
  <c r="B19" i="4"/>
  <c r="C18" i="4"/>
  <c r="B19" i="3"/>
  <c r="C18" i="3"/>
  <c r="B21" i="13" l="1"/>
  <c r="C20" i="13"/>
  <c r="C20" i="12"/>
  <c r="B21" i="12"/>
  <c r="C19" i="11"/>
  <c r="B20" i="11"/>
  <c r="C19" i="10"/>
  <c r="B20" i="10"/>
  <c r="B21" i="9"/>
  <c r="C20" i="9"/>
  <c r="C19" i="8"/>
  <c r="B20" i="8"/>
  <c r="C19" i="7"/>
  <c r="B20" i="7"/>
  <c r="C19" i="6"/>
  <c r="B20" i="6"/>
  <c r="C19" i="5"/>
  <c r="B20" i="5"/>
  <c r="C19" i="4"/>
  <c r="B20" i="4"/>
  <c r="C19" i="3"/>
  <c r="B20" i="3"/>
  <c r="C21" i="13" l="1"/>
  <c r="B22" i="13"/>
  <c r="B22" i="12"/>
  <c r="C21" i="12"/>
  <c r="C20" i="11"/>
  <c r="B21" i="11"/>
  <c r="B21" i="10"/>
  <c r="C20" i="10"/>
  <c r="C21" i="9"/>
  <c r="B22" i="9"/>
  <c r="B21" i="8"/>
  <c r="C20" i="8"/>
  <c r="B21" i="7"/>
  <c r="C20" i="7"/>
  <c r="B21" i="6"/>
  <c r="C20" i="6"/>
  <c r="C20" i="5"/>
  <c r="B21" i="5"/>
  <c r="B21" i="4"/>
  <c r="C20" i="4"/>
  <c r="B21" i="3"/>
  <c r="C20" i="3"/>
  <c r="B23" i="13" l="1"/>
  <c r="C22" i="13"/>
  <c r="B23" i="12"/>
  <c r="C22" i="12"/>
  <c r="B22" i="11"/>
  <c r="C21" i="11"/>
  <c r="B22" i="10"/>
  <c r="C21" i="10"/>
  <c r="B23" i="9"/>
  <c r="C22" i="9"/>
  <c r="B22" i="8"/>
  <c r="C21" i="8"/>
  <c r="B22" i="7"/>
  <c r="C21" i="7"/>
  <c r="B22" i="6"/>
  <c r="C21" i="6"/>
  <c r="B22" i="5"/>
  <c r="C21" i="5"/>
  <c r="B22" i="4"/>
  <c r="C21" i="4"/>
  <c r="C21" i="3"/>
  <c r="B22" i="3"/>
  <c r="C23" i="13" l="1"/>
  <c r="B24" i="13"/>
  <c r="C23" i="12"/>
  <c r="B24" i="12"/>
  <c r="B23" i="11"/>
  <c r="C22" i="11"/>
  <c r="B23" i="10"/>
  <c r="C22" i="10"/>
  <c r="C23" i="9"/>
  <c r="B24" i="9"/>
  <c r="B23" i="8"/>
  <c r="C22" i="8"/>
  <c r="B23" i="7"/>
  <c r="C22" i="7"/>
  <c r="B23" i="6"/>
  <c r="C22" i="6"/>
  <c r="B23" i="5"/>
  <c r="C22" i="5"/>
  <c r="B23" i="4"/>
  <c r="C22" i="4"/>
  <c r="B23" i="3"/>
  <c r="C22" i="3"/>
  <c r="B25" i="13" l="1"/>
  <c r="C24" i="13"/>
  <c r="B25" i="12"/>
  <c r="C24" i="12"/>
  <c r="C23" i="11"/>
  <c r="B24" i="11"/>
  <c r="C23" i="10"/>
  <c r="B24" i="10"/>
  <c r="B25" i="9"/>
  <c r="C24" i="9"/>
  <c r="C23" i="8"/>
  <c r="B24" i="8"/>
  <c r="C23" i="7"/>
  <c r="B24" i="7"/>
  <c r="C23" i="6"/>
  <c r="B24" i="6"/>
  <c r="C23" i="5"/>
  <c r="B24" i="5"/>
  <c r="C23" i="4"/>
  <c r="B24" i="4"/>
  <c r="C23" i="3"/>
  <c r="B24" i="3"/>
  <c r="C25" i="13" l="1"/>
  <c r="B26" i="13"/>
  <c r="B26" i="12"/>
  <c r="C25" i="12"/>
  <c r="C24" i="11"/>
  <c r="B25" i="11"/>
  <c r="B25" i="10"/>
  <c r="C24" i="10"/>
  <c r="C25" i="9"/>
  <c r="B26" i="9"/>
  <c r="B25" i="8"/>
  <c r="C24" i="8"/>
  <c r="B25" i="7"/>
  <c r="C24" i="7"/>
  <c r="B25" i="6"/>
  <c r="C24" i="6"/>
  <c r="C24" i="5"/>
  <c r="B25" i="5"/>
  <c r="B25" i="4"/>
  <c r="C24" i="4"/>
  <c r="B25" i="3"/>
  <c r="C24" i="3"/>
  <c r="B27" i="13" l="1"/>
  <c r="C26" i="13"/>
  <c r="B27" i="12"/>
  <c r="C26" i="12"/>
  <c r="B26" i="11"/>
  <c r="C25" i="11"/>
  <c r="B26" i="10"/>
  <c r="C25" i="10"/>
  <c r="B27" i="9"/>
  <c r="C26" i="9"/>
  <c r="B26" i="8"/>
  <c r="C25" i="8"/>
  <c r="B26" i="7"/>
  <c r="C25" i="7"/>
  <c r="B26" i="6"/>
  <c r="C25" i="6"/>
  <c r="B26" i="5"/>
  <c r="C25" i="5"/>
  <c r="B26" i="4"/>
  <c r="C25" i="4"/>
  <c r="C25" i="3"/>
  <c r="B26" i="3"/>
  <c r="C27" i="13" l="1"/>
  <c r="B28" i="13"/>
  <c r="C27" i="12"/>
  <c r="B28" i="12"/>
  <c r="B27" i="11"/>
  <c r="C26" i="11"/>
  <c r="B27" i="10"/>
  <c r="C26" i="10"/>
  <c r="C27" i="9"/>
  <c r="B28" i="9"/>
  <c r="B27" i="8"/>
  <c r="C26" i="8"/>
  <c r="B27" i="7"/>
  <c r="C26" i="7"/>
  <c r="B27" i="6"/>
  <c r="C26" i="6"/>
  <c r="B27" i="5"/>
  <c r="C26" i="5"/>
  <c r="B27" i="4"/>
  <c r="C26" i="4"/>
  <c r="B27" i="3"/>
  <c r="C26" i="3"/>
  <c r="B29" i="13" l="1"/>
  <c r="C28" i="13"/>
  <c r="C28" i="12"/>
  <c r="B29" i="12"/>
  <c r="C27" i="11"/>
  <c r="B28" i="11"/>
  <c r="C27" i="10"/>
  <c r="B28" i="10"/>
  <c r="B29" i="9"/>
  <c r="C28" i="9"/>
  <c r="C27" i="8"/>
  <c r="B28" i="8"/>
  <c r="C27" i="7"/>
  <c r="B28" i="7"/>
  <c r="C27" i="6"/>
  <c r="B28" i="6"/>
  <c r="C27" i="5"/>
  <c r="B28" i="5"/>
  <c r="C27" i="4"/>
  <c r="B28" i="4"/>
  <c r="C27" i="3"/>
  <c r="B28" i="3"/>
  <c r="B30" i="13" l="1"/>
  <c r="C29" i="13"/>
  <c r="B30" i="12"/>
  <c r="C29" i="12"/>
  <c r="C28" i="11"/>
  <c r="B29" i="11"/>
  <c r="B29" i="10"/>
  <c r="C28" i="10"/>
  <c r="B30" i="9"/>
  <c r="C29" i="9"/>
  <c r="B29" i="8"/>
  <c r="C28" i="8"/>
  <c r="B29" i="7"/>
  <c r="C28" i="7"/>
  <c r="B29" i="6"/>
  <c r="C28" i="6"/>
  <c r="C28" i="5"/>
  <c r="B29" i="5"/>
  <c r="B29" i="4"/>
  <c r="C28" i="4"/>
  <c r="B29" i="3"/>
  <c r="C28" i="3"/>
  <c r="B31" i="13" l="1"/>
  <c r="C30" i="13"/>
  <c r="B31" i="12"/>
  <c r="C30" i="12"/>
  <c r="B30" i="11"/>
  <c r="C29" i="11"/>
  <c r="B30" i="10"/>
  <c r="C29" i="10"/>
  <c r="B31" i="9"/>
  <c r="C30" i="9"/>
  <c r="B30" i="8"/>
  <c r="C29" i="8"/>
  <c r="B30" i="7"/>
  <c r="C29" i="7"/>
  <c r="B30" i="6"/>
  <c r="C29" i="6"/>
  <c r="B30" i="5"/>
  <c r="C29" i="5"/>
  <c r="B30" i="4"/>
  <c r="C29" i="4"/>
  <c r="B30" i="3"/>
  <c r="C29" i="3"/>
  <c r="C31" i="13" l="1"/>
  <c r="B32" i="13"/>
  <c r="B32" i="12"/>
  <c r="C31" i="12"/>
  <c r="B31" i="11"/>
  <c r="C30" i="11"/>
  <c r="B31" i="10"/>
  <c r="C30" i="10"/>
  <c r="C31" i="9"/>
  <c r="B32" i="9"/>
  <c r="B31" i="8"/>
  <c r="C30" i="8"/>
  <c r="B31" i="7"/>
  <c r="C30" i="7"/>
  <c r="B31" i="6"/>
  <c r="C30" i="6"/>
  <c r="B31" i="5"/>
  <c r="C30" i="5"/>
  <c r="B31" i="4"/>
  <c r="C30" i="4"/>
  <c r="B31" i="3"/>
  <c r="C30" i="3"/>
  <c r="B33" i="13" l="1"/>
  <c r="C32" i="13"/>
  <c r="C32" i="12"/>
  <c r="B33" i="12"/>
  <c r="C31" i="11"/>
  <c r="B32" i="11"/>
  <c r="C31" i="10"/>
  <c r="B32" i="10"/>
  <c r="B33" i="9"/>
  <c r="C32" i="9"/>
  <c r="C31" i="8"/>
  <c r="B32" i="8"/>
  <c r="C31" i="7"/>
  <c r="B32" i="7"/>
  <c r="C31" i="6"/>
  <c r="B32" i="6"/>
  <c r="B32" i="5"/>
  <c r="C31" i="5"/>
  <c r="C31" i="4"/>
  <c r="B32" i="4"/>
  <c r="C31" i="3"/>
  <c r="B32" i="3"/>
  <c r="B34" i="13" l="1"/>
  <c r="C33" i="13"/>
  <c r="B34" i="12"/>
  <c r="C33" i="12"/>
  <c r="C32" i="11"/>
  <c r="B33" i="11"/>
  <c r="B33" i="10"/>
  <c r="C32" i="10"/>
  <c r="B34" i="9"/>
  <c r="C33" i="9"/>
  <c r="B33" i="8"/>
  <c r="C32" i="8"/>
  <c r="B33" i="7"/>
  <c r="C32" i="7"/>
  <c r="B33" i="6"/>
  <c r="C32" i="6"/>
  <c r="C32" i="5"/>
  <c r="B33" i="5"/>
  <c r="B33" i="4"/>
  <c r="C32" i="4"/>
  <c r="C32" i="3"/>
  <c r="B35" i="13" l="1"/>
  <c r="C35" i="13" s="1"/>
  <c r="C34" i="13"/>
  <c r="C34" i="12"/>
  <c r="B34" i="11"/>
  <c r="C33" i="11"/>
  <c r="B34" i="10"/>
  <c r="C33" i="10"/>
  <c r="B35" i="9"/>
  <c r="C35" i="9" s="1"/>
  <c r="C34" i="9"/>
  <c r="B34" i="8"/>
  <c r="C33" i="8"/>
  <c r="B34" i="7"/>
  <c r="C33" i="7"/>
  <c r="B34" i="6"/>
  <c r="C33" i="6"/>
  <c r="B34" i="5"/>
  <c r="C33" i="5"/>
  <c r="B34" i="4"/>
  <c r="C33" i="4"/>
  <c r="B35" i="11" l="1"/>
  <c r="C35" i="11" s="1"/>
  <c r="C34" i="11"/>
  <c r="C34" i="10"/>
  <c r="B35" i="8"/>
  <c r="C35" i="8" s="1"/>
  <c r="C34" i="8"/>
  <c r="C34" i="7"/>
  <c r="B35" i="6"/>
  <c r="C35" i="6" s="1"/>
  <c r="C34" i="6"/>
  <c r="C34" i="5"/>
  <c r="B35" i="4"/>
  <c r="C35" i="4" s="1"/>
  <c r="C34" i="4"/>
  <c r="B49" i="2" l="1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20" i="2"/>
  <c r="B19" i="2"/>
  <c r="B18" i="2"/>
  <c r="B25" i="2"/>
  <c r="B23" i="2"/>
  <c r="B16" i="2"/>
  <c r="B14" i="2"/>
  <c r="B13" i="2"/>
  <c r="B11" i="2"/>
  <c r="B7" i="2"/>
  <c r="B4" i="2"/>
  <c r="B3" i="2"/>
  <c r="A29" i="2"/>
  <c r="B29" i="2" s="1"/>
  <c r="A21" i="2" l="1"/>
  <c r="B21" i="2" s="1"/>
  <c r="A28" i="2"/>
  <c r="B28" i="2" s="1"/>
  <c r="A34" i="2"/>
  <c r="B34" i="2" s="1"/>
  <c r="A24" i="2"/>
  <c r="B24" i="2" s="1"/>
  <c r="A8" i="2"/>
  <c r="A4" i="2"/>
  <c r="A10" i="2"/>
  <c r="B10" i="2" s="1"/>
  <c r="A25" i="2"/>
  <c r="A31" i="2"/>
  <c r="B31" i="2" s="1"/>
  <c r="A19" i="2"/>
  <c r="A2" i="2"/>
  <c r="B2" i="2" s="1"/>
  <c r="A23" i="2"/>
  <c r="A18" i="2"/>
  <c r="A35" i="2"/>
  <c r="B35" i="2" s="1"/>
  <c r="A30" i="2"/>
  <c r="B30" i="2" s="1"/>
  <c r="A17" i="2"/>
  <c r="B17" i="2" s="1"/>
  <c r="A26" i="2"/>
  <c r="B26" i="2" s="1"/>
  <c r="A32" i="2"/>
  <c r="B32" i="2" s="1"/>
  <c r="A20" i="2"/>
  <c r="A3" i="2"/>
  <c r="A11" i="2"/>
  <c r="A22" i="2"/>
  <c r="B22" i="2" s="1"/>
  <c r="A27" i="2"/>
  <c r="B27" i="2" s="1"/>
  <c r="A33" i="2"/>
  <c r="B33" i="2" s="1"/>
  <c r="A6" i="2" l="1"/>
  <c r="B6" i="2" s="1"/>
  <c r="A14" i="2"/>
  <c r="A5" i="2"/>
  <c r="B5" i="2" s="1"/>
  <c r="A15" i="2"/>
  <c r="B15" i="2" s="1"/>
  <c r="A16" i="2"/>
  <c r="A9" i="2"/>
  <c r="B9" i="2" s="1"/>
  <c r="B8" i="2"/>
  <c r="A13" i="2"/>
  <c r="A7" i="2"/>
  <c r="A12" i="2" l="1"/>
  <c r="B12" i="2" s="1"/>
  <c r="B5" i="1"/>
  <c r="C5" i="1" s="1"/>
  <c r="B6" i="1" l="1"/>
  <c r="E3" i="1"/>
  <c r="F3" i="1" l="1"/>
  <c r="G3" i="1" s="1"/>
  <c r="B7" i="1"/>
  <c r="C6" i="1"/>
  <c r="B8" i="1" l="1"/>
  <c r="C7" i="1"/>
  <c r="B9" i="1" l="1"/>
  <c r="C8" i="1"/>
  <c r="B10" i="1" l="1"/>
  <c r="C9" i="1"/>
  <c r="B11" i="1" l="1"/>
  <c r="C10" i="1"/>
  <c r="B12" i="1" l="1"/>
  <c r="C11" i="1"/>
  <c r="B13" i="1" l="1"/>
  <c r="C12" i="1"/>
  <c r="B14" i="1" l="1"/>
  <c r="C13" i="1"/>
  <c r="B15" i="1" l="1"/>
  <c r="C14" i="1"/>
  <c r="B16" i="1" l="1"/>
  <c r="C15" i="1"/>
  <c r="B17" i="1" l="1"/>
  <c r="C16" i="1"/>
  <c r="B18" i="1" l="1"/>
  <c r="C17" i="1"/>
  <c r="B19" i="1" l="1"/>
  <c r="C18" i="1"/>
  <c r="B20" i="1" l="1"/>
  <c r="C19" i="1"/>
  <c r="B21" i="1" l="1"/>
  <c r="C20" i="1"/>
  <c r="B22" i="1" l="1"/>
  <c r="C21" i="1"/>
  <c r="B23" i="1" l="1"/>
  <c r="C22" i="1"/>
  <c r="B24" i="1" l="1"/>
  <c r="C23" i="1"/>
  <c r="B25" i="1" l="1"/>
  <c r="C24" i="1"/>
  <c r="B26" i="1" l="1"/>
  <c r="C25" i="1"/>
  <c r="B27" i="1" l="1"/>
  <c r="C26" i="1"/>
  <c r="B28" i="1" l="1"/>
  <c r="C27" i="1"/>
  <c r="B29" i="1" l="1"/>
  <c r="C28" i="1"/>
  <c r="B30" i="1" l="1"/>
  <c r="C29" i="1"/>
  <c r="B31" i="1" l="1"/>
  <c r="C30" i="1"/>
  <c r="B32" i="1" l="1"/>
  <c r="C31" i="1"/>
  <c r="B33" i="1" l="1"/>
  <c r="C32" i="1"/>
  <c r="B34" i="1" l="1"/>
  <c r="C33" i="1"/>
  <c r="B35" i="1" l="1"/>
  <c r="C35" i="1" s="1"/>
  <c r="C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Ramel</author>
  </authors>
  <commentList>
    <comment ref="C1" authorId="0" shapeId="0" xr:uid="{7F67CDC2-6144-4DF6-A89E-AC6139AD1F8D}">
      <text>
        <r>
          <rPr>
            <sz val="8"/>
            <color indexed="81"/>
            <rFont val="Tahoma"/>
            <family val="2"/>
          </rPr>
          <t>Ein 'x' eingeben, um Feiertage zu markieren.
Bis Zelle A49 können Sie weitere Feiertage eingeben und mit x in den Urlaubskalender übernehmen.</t>
        </r>
      </text>
    </comment>
  </commentList>
</comments>
</file>

<file path=xl/sharedStrings.xml><?xml version="1.0" encoding="utf-8"?>
<sst xmlns="http://schemas.openxmlformats.org/spreadsheetml/2006/main" count="183" uniqueCount="47">
  <si>
    <t>Arbeitszeittabelle</t>
  </si>
  <si>
    <t>Überstunden</t>
  </si>
  <si>
    <t>Datum</t>
  </si>
  <si>
    <t>Mittagspause</t>
  </si>
  <si>
    <t>Arbeitsstunden</t>
  </si>
  <si>
    <t>Monat</t>
  </si>
  <si>
    <t>Arbeitsstd. 
geleistet</t>
  </si>
  <si>
    <t>Reguläre Arbeitsstd.</t>
  </si>
  <si>
    <t>Beginn</t>
  </si>
  <si>
    <t>Ende</t>
  </si>
  <si>
    <t>Feiertag?</t>
  </si>
  <si>
    <t>x</t>
  </si>
  <si>
    <t>Neujahr</t>
  </si>
  <si>
    <t>Berchtoldstag</t>
  </si>
  <si>
    <t>Rosenmontag</t>
  </si>
  <si>
    <t>Karfreitag</t>
  </si>
  <si>
    <t>Ostersamstag</t>
  </si>
  <si>
    <t>Ostersonntag</t>
  </si>
  <si>
    <t>Ostermontag</t>
  </si>
  <si>
    <t>Christi Himmelfahrt</t>
  </si>
  <si>
    <t>Muttertag</t>
  </si>
  <si>
    <t>Pfingstsamstag</t>
  </si>
  <si>
    <t>Pfingstsonntag</t>
  </si>
  <si>
    <t>Pfingstmontag</t>
  </si>
  <si>
    <t>Fronleichnam</t>
  </si>
  <si>
    <t>Nationalfeiertag (CH)</t>
  </si>
  <si>
    <t>Tag der deutschen Einheit (D)</t>
  </si>
  <si>
    <t>Erntedankfest</t>
  </si>
  <si>
    <t>Reformationstag</t>
  </si>
  <si>
    <t>Allerheiligen</t>
  </si>
  <si>
    <t>Volkstrauertag</t>
  </si>
  <si>
    <t>Totensonntag/Ewigkeitssontag</t>
  </si>
  <si>
    <t>1. Advent</t>
  </si>
  <si>
    <t>2. Advent</t>
  </si>
  <si>
    <t>3. Advent</t>
  </si>
  <si>
    <t>4. Advent</t>
  </si>
  <si>
    <t>Heilig Abend</t>
  </si>
  <si>
    <t>1. Weihnachtstag</t>
  </si>
  <si>
    <t>2. Weihnachtstag</t>
  </si>
  <si>
    <t>Silvester</t>
  </si>
  <si>
    <t>Heilige 3 Könige</t>
  </si>
  <si>
    <t>Tag der Arbeit</t>
  </si>
  <si>
    <t>Buß- und Bettag</t>
  </si>
  <si>
    <t>Augsburger Friedensfest</t>
  </si>
  <si>
    <t>Mariä Himmelfahrt</t>
  </si>
  <si>
    <t>Weltkindertag</t>
  </si>
  <si>
    <t>Sollstunden
pro Monat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</si>
</sst>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h:mm;@"/>
    <numFmt numFmtId="165" formatCode="hh:mm;@"/>
    <numFmt numFmtId="166" formatCode="[hh]:mm"/>
    <numFmt numFmtId="167" formatCode="ddd/"/>
    <numFmt numFmtId="168" formatCode="dd"/>
    <numFmt numFmtId="169" formatCode="dd/mm/yyyy;;"/>
  </numFmts>
  <fonts count="12" x14ac:knownFonts="1">
    <font>
      <sz val="11"/>
      <color theme="1"/>
      <name val="Calibri"/>
      <family val="2"/>
      <scheme val="minor"/>
    </font>
    <font>
      <sz val="24"/>
      <color theme="1"/>
      <name val="Century Gothic"/>
      <family val="2"/>
    </font>
    <font>
      <sz val="11"/>
      <color theme="1"/>
      <name val="Century Gothic"/>
      <family val="2"/>
    </font>
    <font>
      <b/>
      <sz val="12"/>
      <color theme="0"/>
      <name val="Century Gothic"/>
      <family val="2"/>
    </font>
    <font>
      <sz val="16"/>
      <color theme="0"/>
      <name val="Century Gothic"/>
      <family val="2"/>
    </font>
    <font>
      <b/>
      <sz val="11"/>
      <color theme="1" tint="0.249977111117893"/>
      <name val="Century Gothic"/>
      <family val="2"/>
    </font>
    <font>
      <sz val="12"/>
      <color theme="1" tint="0.249977111117893"/>
      <name val="Century Gothic"/>
      <family val="2"/>
    </font>
    <font>
      <sz val="11"/>
      <color theme="1" tint="0.249977111117893"/>
      <name val="Century Gothic"/>
      <family val="2"/>
    </font>
    <font>
      <sz val="8"/>
      <color indexed="81"/>
      <name val="Tahoma"/>
      <family val="2"/>
    </font>
    <font>
      <b/>
      <sz val="12"/>
      <color theme="3" tint="-0.249977111117893"/>
      <name val="Century Gothic"/>
      <family val="2"/>
    </font>
    <font>
      <sz val="28"/>
      <color theme="4" tint="-0.499984740745262"/>
      <name val="Century Gothic"/>
      <family val="2"/>
    </font>
    <font>
      <sz val="14"/>
      <color theme="1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E3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</fills>
  <borders count="24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77111117893"/>
      </top>
      <bottom style="thin">
        <color theme="0" tint="-0.34998626667073579"/>
      </bottom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 style="thin">
        <color indexed="64"/>
      </left>
      <right style="medium">
        <color theme="0"/>
      </right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thin">
        <color indexed="64"/>
      </top>
      <bottom/>
      <diagonal/>
    </border>
    <border>
      <left style="medium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theme="4" tint="0.59999389629810485"/>
      </bottom>
      <diagonal/>
    </border>
    <border>
      <left style="thin">
        <color theme="4" tint="0.59999389629810485"/>
      </left>
      <right style="thin">
        <color indexed="64"/>
      </right>
      <top style="thin">
        <color theme="4" tint="0.59999389629810485"/>
      </top>
      <bottom style="thin">
        <color theme="4" tint="0.59999389629810485"/>
      </bottom>
      <diagonal/>
    </border>
    <border>
      <left/>
      <right/>
      <top/>
      <bottom style="medium">
        <color theme="0"/>
      </bottom>
      <diagonal/>
    </border>
    <border>
      <left style="thin">
        <color indexed="64"/>
      </left>
      <right style="thin">
        <color theme="4" tint="0.59999389629810485"/>
      </right>
      <top style="thin">
        <color theme="4" tint="0.59999389629810485"/>
      </top>
      <bottom style="thin">
        <color indexed="64"/>
      </bottom>
      <diagonal/>
    </border>
    <border>
      <left style="thin">
        <color theme="4" tint="0.59999389629810485"/>
      </left>
      <right style="thin">
        <color theme="4" tint="0.59999389629810485"/>
      </right>
      <top style="thin">
        <color theme="4" tint="0.59999389629810485"/>
      </top>
      <bottom style="thin">
        <color indexed="64"/>
      </bottom>
      <diagonal/>
    </border>
    <border>
      <left style="thin">
        <color theme="4" tint="0.59999389629810485"/>
      </left>
      <right style="thin">
        <color indexed="64"/>
      </right>
      <top style="thin">
        <color theme="4" tint="0.59999389629810485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theme="0"/>
      </bottom>
      <diagonal/>
    </border>
    <border>
      <left style="thick">
        <color theme="0"/>
      </left>
      <right/>
      <top style="thick">
        <color theme="0"/>
      </top>
      <bottom style="thin">
        <color theme="0"/>
      </bottom>
      <diagonal/>
    </border>
    <border>
      <left/>
      <right style="thick">
        <color theme="0"/>
      </right>
      <top style="thick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6" fillId="0" borderId="14" xfId="0" applyFont="1" applyBorder="1" applyAlignment="1" applyProtection="1">
      <alignment horizontal="center" vertical="center"/>
      <protection locked="0"/>
    </xf>
    <xf numFmtId="49" fontId="6" fillId="0" borderId="15" xfId="0" applyNumberFormat="1" applyFont="1" applyBorder="1" applyProtection="1">
      <protection locked="0"/>
    </xf>
    <xf numFmtId="0" fontId="6" fillId="0" borderId="15" xfId="0" applyFont="1" applyBorder="1" applyProtection="1"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14" fontId="6" fillId="0" borderId="13" xfId="0" applyNumberFormat="1" applyFont="1" applyBorder="1" applyAlignment="1" applyProtection="1">
      <alignment horizontal="center" vertical="center"/>
      <protection locked="0"/>
    </xf>
    <xf numFmtId="14" fontId="6" fillId="0" borderId="17" xfId="0" applyNumberFormat="1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Protection="1">
      <protection locked="0"/>
    </xf>
    <xf numFmtId="0" fontId="2" fillId="0" borderId="0" xfId="0" applyFont="1"/>
    <xf numFmtId="0" fontId="11" fillId="0" borderId="0" xfId="0" applyFont="1"/>
    <xf numFmtId="164" fontId="2" fillId="0" borderId="0" xfId="0" applyNumberFormat="1" applyFont="1"/>
    <xf numFmtId="164" fontId="2" fillId="0" borderId="6" xfId="0" applyNumberFormat="1" applyFont="1" applyBorder="1" applyProtection="1">
      <protection locked="0"/>
    </xf>
    <xf numFmtId="164" fontId="2" fillId="0" borderId="3" xfId="0" applyNumberFormat="1" applyFont="1" applyBorder="1" applyProtection="1">
      <protection locked="0"/>
    </xf>
    <xf numFmtId="164" fontId="2" fillId="0" borderId="2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166" fontId="11" fillId="6" borderId="21" xfId="0" applyNumberFormat="1" applyFont="1" applyFill="1" applyBorder="1" applyAlignment="1" applyProtection="1">
      <alignment horizontal="center" vertical="center"/>
      <protection locked="0"/>
    </xf>
    <xf numFmtId="0" fontId="4" fillId="11" borderId="10" xfId="0" applyFont="1" applyFill="1" applyBorder="1" applyAlignment="1">
      <alignment horizontal="center" vertical="center"/>
    </xf>
    <xf numFmtId="0" fontId="4" fillId="11" borderId="11" xfId="0" applyFont="1" applyFill="1" applyBorder="1" applyAlignment="1">
      <alignment horizontal="center" vertical="center"/>
    </xf>
    <xf numFmtId="0" fontId="4" fillId="11" borderId="12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6" fillId="0" borderId="16" xfId="0" applyFont="1" applyBorder="1"/>
    <xf numFmtId="14" fontId="6" fillId="0" borderId="0" xfId="0" applyNumberFormat="1" applyFont="1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1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9" xfId="0" applyFont="1" applyBorder="1" applyProtection="1">
      <protection locked="0"/>
    </xf>
    <xf numFmtId="46" fontId="2" fillId="0" borderId="0" xfId="0" applyNumberFormat="1" applyFont="1"/>
    <xf numFmtId="165" fontId="2" fillId="9" borderId="2" xfId="0" applyNumberFormat="1" applyFont="1" applyFill="1" applyBorder="1" applyProtection="1">
      <protection hidden="1"/>
    </xf>
    <xf numFmtId="166" fontId="11" fillId="6" borderId="21" xfId="0" applyNumberFormat="1" applyFont="1" applyFill="1" applyBorder="1" applyAlignment="1" applyProtection="1">
      <alignment horizontal="center" vertical="center"/>
      <protection hidden="1"/>
    </xf>
    <xf numFmtId="168" fontId="2" fillId="0" borderId="3" xfId="0" applyNumberFormat="1" applyFont="1" applyBorder="1" applyAlignment="1" applyProtection="1">
      <alignment horizontal="center" vertical="center"/>
      <protection hidden="1"/>
    </xf>
    <xf numFmtId="167" fontId="2" fillId="0" borderId="3" xfId="0" applyNumberFormat="1" applyFont="1" applyBorder="1" applyAlignment="1" applyProtection="1">
      <alignment horizontal="center" vertical="center"/>
      <protection hidden="1"/>
    </xf>
    <xf numFmtId="168" fontId="2" fillId="0" borderId="2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Protection="1">
      <protection hidden="1"/>
    </xf>
    <xf numFmtId="169" fontId="6" fillId="4" borderId="14" xfId="0" applyNumberFormat="1" applyFont="1" applyFill="1" applyBorder="1" applyAlignment="1" applyProtection="1">
      <alignment horizontal="center" vertical="center"/>
      <protection hidden="1"/>
    </xf>
    <xf numFmtId="169" fontId="6" fillId="4" borderId="18" xfId="0" applyNumberFormat="1" applyFont="1" applyFill="1" applyBorder="1" applyAlignment="1" applyProtection="1">
      <alignment horizontal="center" vertical="center"/>
      <protection hidden="1"/>
    </xf>
    <xf numFmtId="14" fontId="6" fillId="4" borderId="13" xfId="0" quotePrefix="1" applyNumberFormat="1" applyFont="1" applyFill="1" applyBorder="1" applyAlignment="1" applyProtection="1">
      <alignment horizontal="center" vertical="center"/>
      <protection hidden="1"/>
    </xf>
    <xf numFmtId="0" fontId="2" fillId="8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9" fillId="2" borderId="20" xfId="0" applyFont="1" applyFill="1" applyBorder="1" applyAlignment="1" applyProtection="1">
      <alignment horizontal="center" vertical="center"/>
      <protection locked="0"/>
    </xf>
    <xf numFmtId="0" fontId="3" fillId="10" borderId="20" xfId="0" applyFont="1" applyFill="1" applyBorder="1" applyAlignment="1" applyProtection="1">
      <alignment horizontal="center" vertical="center"/>
      <protection locked="0"/>
    </xf>
    <xf numFmtId="0" fontId="10" fillId="7" borderId="0" xfId="0" applyFont="1" applyFill="1" applyAlignment="1" applyProtection="1">
      <alignment horizontal="left" vertical="center" indent="3"/>
      <protection locked="0"/>
    </xf>
    <xf numFmtId="0" fontId="9" fillId="2" borderId="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7" fontId="11" fillId="6" borderId="22" xfId="0" applyNumberFormat="1" applyFont="1" applyFill="1" applyBorder="1" applyAlignment="1" applyProtection="1">
      <alignment horizontal="center" vertical="center"/>
      <protection hidden="1"/>
    </xf>
    <xf numFmtId="17" fontId="11" fillId="6" borderId="23" xfId="0" applyNumberFormat="1" applyFont="1" applyFill="1" applyBorder="1" applyAlignment="1" applyProtection="1">
      <alignment horizontal="center" vertical="center"/>
      <protection hidden="1"/>
    </xf>
  </cellXfs>
  <cellStyles count="1">
    <cellStyle name="Standard" xfId="0" builtinId="0"/>
  </cellStyles>
  <dxfs count="26">
    <dxf>
      <fill>
        <patternFill>
          <bgColor theme="8" tint="0.79998168889431442"/>
        </patternFill>
      </fill>
    </dxf>
    <dxf>
      <fill>
        <patternFill patternType="solid">
          <fgColor auto="1"/>
          <bgColor theme="2"/>
        </patternFill>
      </fill>
    </dxf>
    <dxf>
      <fill>
        <patternFill patternType="lightDown">
          <fgColor theme="6" tint="0.79998168889431442"/>
          <bgColor rgb="FFFFF4D5"/>
        </patternFill>
      </fill>
    </dxf>
    <dxf>
      <fill>
        <patternFill patternType="lightUp">
          <fgColor theme="2" tint="-0.24994659260841701"/>
          <bgColor theme="8" tint="0.79998168889431442"/>
        </patternFill>
      </fill>
    </dxf>
    <dxf>
      <fill>
        <patternFill patternType="lightDown">
          <fgColor theme="6" tint="0.79998168889431442"/>
          <bgColor rgb="FFFFF4D5"/>
        </patternFill>
      </fill>
    </dxf>
    <dxf>
      <fill>
        <patternFill patternType="lightUp">
          <fgColor theme="2" tint="-0.24994659260841701"/>
          <bgColor theme="8" tint="0.79998168889431442"/>
        </patternFill>
      </fill>
    </dxf>
    <dxf>
      <fill>
        <patternFill patternType="lightDown">
          <fgColor theme="6" tint="0.79998168889431442"/>
          <bgColor rgb="FFFFF4D5"/>
        </patternFill>
      </fill>
    </dxf>
    <dxf>
      <fill>
        <patternFill patternType="lightUp">
          <fgColor theme="2" tint="-0.24994659260841701"/>
          <bgColor theme="8" tint="0.79998168889431442"/>
        </patternFill>
      </fill>
    </dxf>
    <dxf>
      <fill>
        <patternFill patternType="lightDown">
          <fgColor theme="6" tint="0.79998168889431442"/>
          <bgColor rgb="FFFFF4D5"/>
        </patternFill>
      </fill>
    </dxf>
    <dxf>
      <fill>
        <patternFill patternType="lightUp">
          <fgColor theme="2" tint="-0.24994659260841701"/>
          <bgColor theme="8" tint="0.79998168889431442"/>
        </patternFill>
      </fill>
    </dxf>
    <dxf>
      <fill>
        <patternFill patternType="lightDown">
          <fgColor theme="6" tint="0.79998168889431442"/>
          <bgColor rgb="FFFFF4D5"/>
        </patternFill>
      </fill>
    </dxf>
    <dxf>
      <fill>
        <patternFill patternType="lightUp">
          <fgColor theme="2" tint="-0.24994659260841701"/>
          <bgColor theme="8" tint="0.79998168889431442"/>
        </patternFill>
      </fill>
    </dxf>
    <dxf>
      <fill>
        <patternFill patternType="lightDown">
          <fgColor theme="6" tint="0.79998168889431442"/>
          <bgColor rgb="FFFFF4D5"/>
        </patternFill>
      </fill>
    </dxf>
    <dxf>
      <fill>
        <patternFill patternType="lightUp">
          <fgColor theme="2" tint="-0.24994659260841701"/>
          <bgColor theme="8" tint="0.79998168889431442"/>
        </patternFill>
      </fill>
    </dxf>
    <dxf>
      <fill>
        <patternFill patternType="lightDown">
          <fgColor theme="6" tint="0.79998168889431442"/>
          <bgColor rgb="FFFFF4D5"/>
        </patternFill>
      </fill>
    </dxf>
    <dxf>
      <fill>
        <patternFill patternType="lightUp">
          <fgColor theme="2" tint="-0.24994659260841701"/>
          <bgColor theme="8" tint="0.79998168889431442"/>
        </patternFill>
      </fill>
    </dxf>
    <dxf>
      <fill>
        <patternFill patternType="lightDown">
          <fgColor theme="6" tint="0.79998168889431442"/>
          <bgColor rgb="FFFFF4D5"/>
        </patternFill>
      </fill>
    </dxf>
    <dxf>
      <fill>
        <patternFill patternType="lightUp">
          <fgColor theme="2" tint="-0.24994659260841701"/>
          <bgColor theme="8" tint="0.79998168889431442"/>
        </patternFill>
      </fill>
    </dxf>
    <dxf>
      <fill>
        <patternFill patternType="lightDown">
          <fgColor theme="6" tint="0.79998168889431442"/>
          <bgColor rgb="FFFFF4D5"/>
        </patternFill>
      </fill>
    </dxf>
    <dxf>
      <fill>
        <patternFill patternType="lightUp">
          <fgColor theme="2" tint="-0.24994659260841701"/>
          <bgColor theme="8" tint="0.79998168889431442"/>
        </patternFill>
      </fill>
    </dxf>
    <dxf>
      <fill>
        <patternFill patternType="lightDown">
          <fgColor theme="6" tint="0.79998168889431442"/>
          <bgColor rgb="FFFFF4D5"/>
        </patternFill>
      </fill>
    </dxf>
    <dxf>
      <fill>
        <patternFill patternType="lightUp">
          <fgColor theme="2" tint="-0.24994659260841701"/>
          <bgColor theme="8" tint="0.79998168889431442"/>
        </patternFill>
      </fill>
    </dxf>
    <dxf>
      <fill>
        <patternFill patternType="lightDown">
          <fgColor theme="6" tint="0.79998168889431442"/>
          <bgColor rgb="FFFFF4D5"/>
        </patternFill>
      </fill>
    </dxf>
    <dxf>
      <fill>
        <patternFill patternType="lightUp">
          <fgColor theme="2" tint="-0.24994659260841701"/>
          <bgColor theme="8" tint="0.79998168889431442"/>
        </patternFill>
      </fill>
    </dxf>
    <dxf>
      <fill>
        <patternFill patternType="lightDown">
          <fgColor theme="6" tint="0.79998168889431442"/>
          <bgColor rgb="FFFFF4D5"/>
        </patternFill>
      </fill>
    </dxf>
    <dxf>
      <fill>
        <patternFill patternType="lightUp">
          <fgColor theme="2" tint="-0.24994659260841701"/>
          <bgColor theme="8" tint="0.79998168889431442"/>
        </patternFill>
      </fill>
    </dxf>
  </dxfs>
  <tableStyles count="0" defaultTableStyle="TableStyleMedium2" defaultPivotStyle="PivotStyleLight16"/>
  <colors>
    <mruColors>
      <color rgb="FFFFF4D5"/>
      <color rgb="FFFFCE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447675</xdr:colOff>
      <xdr:row>0</xdr:row>
      <xdr:rowOff>47625</xdr:rowOff>
    </xdr:from>
    <xdr:to>
      <xdr:col>6</xdr:col>
      <xdr:colOff>960077</xdr:colOff>
      <xdr:row>0</xdr:row>
      <xdr:rowOff>504825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15B08819-EF8A-4F43-80C1-0BBFC3EDD9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4B6A6B">
                <a:alpha val="50196"/>
              </a:srgbClr>
            </a:clrFrom>
            <a:clrTo>
              <a:srgbClr val="4B6A6B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253" b="77801" l="10000" r="90000">
                      <a14:foregroundMark x1="35990" y1="72069" x2="35990" y2="72069"/>
                      <a14:foregroundMark x1="32969" y1="61178" x2="32969" y2="61178"/>
                      <a14:foregroundMark x1="34896" y1="46326" x2="34896" y2="46326"/>
                      <a14:foregroundMark x1="50573" y1="15216" x2="50573" y2="15216"/>
                      <a14:foregroundMark x1="75313" y1="40907" x2="75313" y2="40907"/>
                      <a14:foregroundMark x1="81719" y1="41324" x2="81719" y2="41324"/>
                      <a14:foregroundMark x1="72760" y1="41428" x2="72760" y2="41428"/>
                      <a14:foregroundMark x1="66615" y1="44346" x2="66615" y2="44346"/>
                      <a14:foregroundMark x1="49583" y1="43408" x2="49583" y2="43408"/>
                      <a14:foregroundMark x1="40885" y1="61021" x2="40885" y2="61021"/>
                      <a14:foregroundMark x1="63802" y1="66545" x2="63802" y2="66545"/>
                      <a14:foregroundMark x1="41510" y1="71079" x2="41510" y2="71079"/>
                      <a14:foregroundMark x1="23646" y1="73632" x2="23646" y2="73632"/>
                      <a14:foregroundMark x1="27656" y1="73424" x2="27656" y2="73424"/>
                      <a14:foregroundMark x1="30625" y1="60188" x2="30625" y2="60188"/>
                      <a14:foregroundMark x1="60260" y1="65294" x2="67604" y2="65294"/>
                      <a14:foregroundMark x1="67604" y1="65294" x2="69323" y2="63366"/>
                      <a14:foregroundMark x1="27292" y1="74362" x2="63802" y2="72798"/>
                      <a14:foregroundMark x1="63802" y1="72798" x2="76406" y2="73788"/>
                      <a14:foregroundMark x1="76406" y1="73788" x2="69844" y2="76967"/>
                      <a14:foregroundMark x1="38529" y1="77582" x2="34467" y2="77662"/>
                      <a14:foregroundMark x1="69844" y1="76967" x2="43773" y2="77479"/>
                      <a14:foregroundMark x1="29454" y1="77515" x2="61510" y2="73059"/>
                      <a14:foregroundMark x1="22552" y1="70714" x2="22552" y2="70714"/>
                      <a14:foregroundMark x1="22396" y1="70714" x2="22396" y2="70714"/>
                      <a14:foregroundMark x1="22396" y1="70714" x2="24271" y2="72434"/>
                      <a14:foregroundMark x1="21823" y1="67744" x2="14948" y2="67275"/>
                      <a14:foregroundMark x1="14948" y1="67275" x2="23542" y2="76655"/>
                      <a14:foregroundMark x1="23542" y1="76655" x2="21198" y2="70505"/>
                      <a14:foregroundMark x1="21198" y1="70505" x2="19115" y2="68994"/>
                      <a14:foregroundMark x1="23385" y1="75717" x2="23021" y2="76967"/>
                      <a14:foregroundMark x1="22760" y1="76707" x2="26198" y2="76446"/>
                      <a14:foregroundMark x1="77396" y1="67535" x2="73906" y2="73059"/>
                      <a14:foregroundMark x1="73906" y1="73059" x2="80260" y2="71860"/>
                      <a14:foregroundMark x1="80260" y1="71860" x2="79479" y2="68369"/>
                      <a14:foregroundMark x1="78281" y1="74987" x2="78281" y2="74883"/>
                      <a14:foregroundMark x1="77396" y1="75873" x2="74115" y2="76863"/>
                      <a14:foregroundMark x1="49740" y1="6879" x2="49740" y2="6253"/>
                      <a14:foregroundMark x1="30521" y1="76238" x2="45104" y2="75248"/>
                      <a14:foregroundMark x1="45104" y1="75248" x2="72500" y2="76238"/>
                      <a14:backgroundMark x1="48646" y1="78426" x2="29583" y2="79052"/>
                      <a14:backgroundMark x1="29583" y1="79052" x2="35729" y2="78791"/>
                      <a14:backgroundMark x1="35729" y1="78791" x2="45677" y2="79677"/>
                      <a14:backgroundMark x1="44219" y1="78166" x2="27292" y2="78687"/>
                      <a14:backgroundMark x1="34792" y1="78166" x2="26719" y2="7832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534" t="5025" r="10953" b="22549"/>
        <a:stretch/>
      </xdr:blipFill>
      <xdr:spPr>
        <a:xfrm>
          <a:off x="5781675" y="47625"/>
          <a:ext cx="512402" cy="4572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447675</xdr:colOff>
      <xdr:row>0</xdr:row>
      <xdr:rowOff>47625</xdr:rowOff>
    </xdr:from>
    <xdr:to>
      <xdr:col>6</xdr:col>
      <xdr:colOff>960077</xdr:colOff>
      <xdr:row>0</xdr:row>
      <xdr:rowOff>504825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D42B1F5-5168-4C1F-A4D6-1E6EC5AEF4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4B6A6B">
                <a:alpha val="50196"/>
              </a:srgbClr>
            </a:clrFrom>
            <a:clrTo>
              <a:srgbClr val="4B6A6B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253" b="77801" l="10000" r="90000">
                      <a14:foregroundMark x1="35990" y1="72069" x2="35990" y2="72069"/>
                      <a14:foregroundMark x1="32969" y1="61178" x2="32969" y2="61178"/>
                      <a14:foregroundMark x1="34896" y1="46326" x2="34896" y2="46326"/>
                      <a14:foregroundMark x1="50573" y1="15216" x2="50573" y2="15216"/>
                      <a14:foregroundMark x1="75313" y1="40907" x2="75313" y2="40907"/>
                      <a14:foregroundMark x1="81719" y1="41324" x2="81719" y2="41324"/>
                      <a14:foregroundMark x1="72760" y1="41428" x2="72760" y2="41428"/>
                      <a14:foregroundMark x1="66615" y1="44346" x2="66615" y2="44346"/>
                      <a14:foregroundMark x1="49583" y1="43408" x2="49583" y2="43408"/>
                      <a14:foregroundMark x1="40885" y1="61021" x2="40885" y2="61021"/>
                      <a14:foregroundMark x1="63802" y1="66545" x2="63802" y2="66545"/>
                      <a14:foregroundMark x1="41510" y1="71079" x2="41510" y2="71079"/>
                      <a14:foregroundMark x1="23646" y1="73632" x2="23646" y2="73632"/>
                      <a14:foregroundMark x1="27656" y1="73424" x2="27656" y2="73424"/>
                      <a14:foregroundMark x1="30625" y1="60188" x2="30625" y2="60188"/>
                      <a14:foregroundMark x1="60260" y1="65294" x2="67604" y2="65294"/>
                      <a14:foregroundMark x1="67604" y1="65294" x2="69323" y2="63366"/>
                      <a14:foregroundMark x1="27292" y1="74362" x2="63802" y2="72798"/>
                      <a14:foregroundMark x1="63802" y1="72798" x2="76406" y2="73788"/>
                      <a14:foregroundMark x1="76406" y1="73788" x2="69844" y2="76967"/>
                      <a14:foregroundMark x1="38529" y1="77582" x2="34467" y2="77662"/>
                      <a14:foregroundMark x1="69844" y1="76967" x2="43773" y2="77479"/>
                      <a14:foregroundMark x1="29454" y1="77515" x2="61510" y2="73059"/>
                      <a14:foregroundMark x1="22552" y1="70714" x2="22552" y2="70714"/>
                      <a14:foregroundMark x1="22396" y1="70714" x2="22396" y2="70714"/>
                      <a14:foregroundMark x1="22396" y1="70714" x2="24271" y2="72434"/>
                      <a14:foregroundMark x1="21823" y1="67744" x2="14948" y2="67275"/>
                      <a14:foregroundMark x1="14948" y1="67275" x2="23542" y2="76655"/>
                      <a14:foregroundMark x1="23542" y1="76655" x2="21198" y2="70505"/>
                      <a14:foregroundMark x1="21198" y1="70505" x2="19115" y2="68994"/>
                      <a14:foregroundMark x1="23385" y1="75717" x2="23021" y2="76967"/>
                      <a14:foregroundMark x1="22760" y1="76707" x2="26198" y2="76446"/>
                      <a14:foregroundMark x1="77396" y1="67535" x2="73906" y2="73059"/>
                      <a14:foregroundMark x1="73906" y1="73059" x2="80260" y2="71860"/>
                      <a14:foregroundMark x1="80260" y1="71860" x2="79479" y2="68369"/>
                      <a14:foregroundMark x1="78281" y1="74987" x2="78281" y2="74883"/>
                      <a14:foregroundMark x1="77396" y1="75873" x2="74115" y2="76863"/>
                      <a14:foregroundMark x1="49740" y1="6879" x2="49740" y2="6253"/>
                      <a14:foregroundMark x1="30521" y1="76238" x2="45104" y2="75248"/>
                      <a14:foregroundMark x1="45104" y1="75248" x2="72500" y2="76238"/>
                      <a14:backgroundMark x1="48646" y1="78426" x2="29583" y2="79052"/>
                      <a14:backgroundMark x1="29583" y1="79052" x2="35729" y2="78791"/>
                      <a14:backgroundMark x1="35729" y1="78791" x2="45677" y2="79677"/>
                      <a14:backgroundMark x1="44219" y1="78166" x2="27292" y2="78687"/>
                      <a14:backgroundMark x1="34792" y1="78166" x2="26719" y2="7832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534" t="5025" r="10953" b="22549"/>
        <a:stretch/>
      </xdr:blipFill>
      <xdr:spPr>
        <a:xfrm>
          <a:off x="5781675" y="47625"/>
          <a:ext cx="512402" cy="4572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447675</xdr:colOff>
      <xdr:row>0</xdr:row>
      <xdr:rowOff>47625</xdr:rowOff>
    </xdr:from>
    <xdr:to>
      <xdr:col>6</xdr:col>
      <xdr:colOff>960077</xdr:colOff>
      <xdr:row>0</xdr:row>
      <xdr:rowOff>504825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FC5619F-D3BE-4D9E-AB02-BC87169E3E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4B6A6B">
                <a:alpha val="50196"/>
              </a:srgbClr>
            </a:clrFrom>
            <a:clrTo>
              <a:srgbClr val="4B6A6B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253" b="77801" l="10000" r="90000">
                      <a14:foregroundMark x1="35990" y1="72069" x2="35990" y2="72069"/>
                      <a14:foregroundMark x1="32969" y1="61178" x2="32969" y2="61178"/>
                      <a14:foregroundMark x1="34896" y1="46326" x2="34896" y2="46326"/>
                      <a14:foregroundMark x1="50573" y1="15216" x2="50573" y2="15216"/>
                      <a14:foregroundMark x1="75313" y1="40907" x2="75313" y2="40907"/>
                      <a14:foregroundMark x1="81719" y1="41324" x2="81719" y2="41324"/>
                      <a14:foregroundMark x1="72760" y1="41428" x2="72760" y2="41428"/>
                      <a14:foregroundMark x1="66615" y1="44346" x2="66615" y2="44346"/>
                      <a14:foregroundMark x1="49583" y1="43408" x2="49583" y2="43408"/>
                      <a14:foregroundMark x1="40885" y1="61021" x2="40885" y2="61021"/>
                      <a14:foregroundMark x1="63802" y1="66545" x2="63802" y2="66545"/>
                      <a14:foregroundMark x1="41510" y1="71079" x2="41510" y2="71079"/>
                      <a14:foregroundMark x1="23646" y1="73632" x2="23646" y2="73632"/>
                      <a14:foregroundMark x1="27656" y1="73424" x2="27656" y2="73424"/>
                      <a14:foregroundMark x1="30625" y1="60188" x2="30625" y2="60188"/>
                      <a14:foregroundMark x1="60260" y1="65294" x2="67604" y2="65294"/>
                      <a14:foregroundMark x1="67604" y1="65294" x2="69323" y2="63366"/>
                      <a14:foregroundMark x1="27292" y1="74362" x2="63802" y2="72798"/>
                      <a14:foregroundMark x1="63802" y1="72798" x2="76406" y2="73788"/>
                      <a14:foregroundMark x1="76406" y1="73788" x2="69844" y2="76967"/>
                      <a14:foregroundMark x1="38529" y1="77582" x2="34467" y2="77662"/>
                      <a14:foregroundMark x1="69844" y1="76967" x2="43773" y2="77479"/>
                      <a14:foregroundMark x1="29454" y1="77515" x2="61510" y2="73059"/>
                      <a14:foregroundMark x1="22552" y1="70714" x2="22552" y2="70714"/>
                      <a14:foregroundMark x1="22396" y1="70714" x2="22396" y2="70714"/>
                      <a14:foregroundMark x1="22396" y1="70714" x2="24271" y2="72434"/>
                      <a14:foregroundMark x1="21823" y1="67744" x2="14948" y2="67275"/>
                      <a14:foregroundMark x1="14948" y1="67275" x2="23542" y2="76655"/>
                      <a14:foregroundMark x1="23542" y1="76655" x2="21198" y2="70505"/>
                      <a14:foregroundMark x1="21198" y1="70505" x2="19115" y2="68994"/>
                      <a14:foregroundMark x1="23385" y1="75717" x2="23021" y2="76967"/>
                      <a14:foregroundMark x1="22760" y1="76707" x2="26198" y2="76446"/>
                      <a14:foregroundMark x1="77396" y1="67535" x2="73906" y2="73059"/>
                      <a14:foregroundMark x1="73906" y1="73059" x2="80260" y2="71860"/>
                      <a14:foregroundMark x1="80260" y1="71860" x2="79479" y2="68369"/>
                      <a14:foregroundMark x1="78281" y1="74987" x2="78281" y2="74883"/>
                      <a14:foregroundMark x1="77396" y1="75873" x2="74115" y2="76863"/>
                      <a14:foregroundMark x1="49740" y1="6879" x2="49740" y2="6253"/>
                      <a14:foregroundMark x1="30521" y1="76238" x2="45104" y2="75248"/>
                      <a14:foregroundMark x1="45104" y1="75248" x2="72500" y2="76238"/>
                      <a14:backgroundMark x1="48646" y1="78426" x2="29583" y2="79052"/>
                      <a14:backgroundMark x1="29583" y1="79052" x2="35729" y2="78791"/>
                      <a14:backgroundMark x1="35729" y1="78791" x2="45677" y2="79677"/>
                      <a14:backgroundMark x1="44219" y1="78166" x2="27292" y2="78687"/>
                      <a14:backgroundMark x1="34792" y1="78166" x2="26719" y2="7832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534" t="5025" r="10953" b="22549"/>
        <a:stretch/>
      </xdr:blipFill>
      <xdr:spPr>
        <a:xfrm>
          <a:off x="5781675" y="47625"/>
          <a:ext cx="512402" cy="4572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447675</xdr:colOff>
      <xdr:row>0</xdr:row>
      <xdr:rowOff>47625</xdr:rowOff>
    </xdr:from>
    <xdr:to>
      <xdr:col>6</xdr:col>
      <xdr:colOff>960077</xdr:colOff>
      <xdr:row>0</xdr:row>
      <xdr:rowOff>504825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66B1630-C32F-4612-972F-4A29181B4D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4B6A6B">
                <a:alpha val="50196"/>
              </a:srgbClr>
            </a:clrFrom>
            <a:clrTo>
              <a:srgbClr val="4B6A6B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253" b="77801" l="10000" r="90000">
                      <a14:foregroundMark x1="35990" y1="72069" x2="35990" y2="72069"/>
                      <a14:foregroundMark x1="32969" y1="61178" x2="32969" y2="61178"/>
                      <a14:foregroundMark x1="34896" y1="46326" x2="34896" y2="46326"/>
                      <a14:foregroundMark x1="50573" y1="15216" x2="50573" y2="15216"/>
                      <a14:foregroundMark x1="75313" y1="40907" x2="75313" y2="40907"/>
                      <a14:foregroundMark x1="81719" y1="41324" x2="81719" y2="41324"/>
                      <a14:foregroundMark x1="72760" y1="41428" x2="72760" y2="41428"/>
                      <a14:foregroundMark x1="66615" y1="44346" x2="66615" y2="44346"/>
                      <a14:foregroundMark x1="49583" y1="43408" x2="49583" y2="43408"/>
                      <a14:foregroundMark x1="40885" y1="61021" x2="40885" y2="61021"/>
                      <a14:foregroundMark x1="63802" y1="66545" x2="63802" y2="66545"/>
                      <a14:foregroundMark x1="41510" y1="71079" x2="41510" y2="71079"/>
                      <a14:foregroundMark x1="23646" y1="73632" x2="23646" y2="73632"/>
                      <a14:foregroundMark x1="27656" y1="73424" x2="27656" y2="73424"/>
                      <a14:foregroundMark x1="30625" y1="60188" x2="30625" y2="60188"/>
                      <a14:foregroundMark x1="60260" y1="65294" x2="67604" y2="65294"/>
                      <a14:foregroundMark x1="67604" y1="65294" x2="69323" y2="63366"/>
                      <a14:foregroundMark x1="27292" y1="74362" x2="63802" y2="72798"/>
                      <a14:foregroundMark x1="63802" y1="72798" x2="76406" y2="73788"/>
                      <a14:foregroundMark x1="76406" y1="73788" x2="69844" y2="76967"/>
                      <a14:foregroundMark x1="38529" y1="77582" x2="34467" y2="77662"/>
                      <a14:foregroundMark x1="69844" y1="76967" x2="43773" y2="77479"/>
                      <a14:foregroundMark x1="29454" y1="77515" x2="61510" y2="73059"/>
                      <a14:foregroundMark x1="22552" y1="70714" x2="22552" y2="70714"/>
                      <a14:foregroundMark x1="22396" y1="70714" x2="22396" y2="70714"/>
                      <a14:foregroundMark x1="22396" y1="70714" x2="24271" y2="72434"/>
                      <a14:foregroundMark x1="21823" y1="67744" x2="14948" y2="67275"/>
                      <a14:foregroundMark x1="14948" y1="67275" x2="23542" y2="76655"/>
                      <a14:foregroundMark x1="23542" y1="76655" x2="21198" y2="70505"/>
                      <a14:foregroundMark x1="21198" y1="70505" x2="19115" y2="68994"/>
                      <a14:foregroundMark x1="23385" y1="75717" x2="23021" y2="76967"/>
                      <a14:foregroundMark x1="22760" y1="76707" x2="26198" y2="76446"/>
                      <a14:foregroundMark x1="77396" y1="67535" x2="73906" y2="73059"/>
                      <a14:foregroundMark x1="73906" y1="73059" x2="80260" y2="71860"/>
                      <a14:foregroundMark x1="80260" y1="71860" x2="79479" y2="68369"/>
                      <a14:foregroundMark x1="78281" y1="74987" x2="78281" y2="74883"/>
                      <a14:foregroundMark x1="77396" y1="75873" x2="74115" y2="76863"/>
                      <a14:foregroundMark x1="49740" y1="6879" x2="49740" y2="6253"/>
                      <a14:foregroundMark x1="30521" y1="76238" x2="45104" y2="75248"/>
                      <a14:foregroundMark x1="45104" y1="75248" x2="72500" y2="76238"/>
                      <a14:backgroundMark x1="48646" y1="78426" x2="29583" y2="79052"/>
                      <a14:backgroundMark x1="29583" y1="79052" x2="35729" y2="78791"/>
                      <a14:backgroundMark x1="35729" y1="78791" x2="45677" y2="79677"/>
                      <a14:backgroundMark x1="44219" y1="78166" x2="27292" y2="78687"/>
                      <a14:backgroundMark x1="34792" y1="78166" x2="26719" y2="7832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534" t="5025" r="10953" b="22549"/>
        <a:stretch/>
      </xdr:blipFill>
      <xdr:spPr>
        <a:xfrm>
          <a:off x="5781675" y="47625"/>
          <a:ext cx="512402" cy="4572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1219199</xdr:colOff>
      <xdr:row>0</xdr:row>
      <xdr:rowOff>67872</xdr:rowOff>
    </xdr:from>
    <xdr:to>
      <xdr:col>3</xdr:col>
      <xdr:colOff>1743075</xdr:colOff>
      <xdr:row>0</xdr:row>
      <xdr:rowOff>562542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7DF1974-B816-483C-9AC2-FDBBDE34D9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878787"/>
            </a:clrFrom>
            <a:clrTo>
              <a:srgbClr val="87878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843" t="15696" r="9045" b="15696"/>
        <a:stretch/>
      </xdr:blipFill>
      <xdr:spPr>
        <a:xfrm>
          <a:off x="5534024" y="67872"/>
          <a:ext cx="523876" cy="4946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447675</xdr:colOff>
      <xdr:row>0</xdr:row>
      <xdr:rowOff>47625</xdr:rowOff>
    </xdr:from>
    <xdr:to>
      <xdr:col>6</xdr:col>
      <xdr:colOff>960077</xdr:colOff>
      <xdr:row>0</xdr:row>
      <xdr:rowOff>504825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481BD69A-85BB-487B-BC85-04A81CA8D5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4B6A6B">
                <a:alpha val="50196"/>
              </a:srgbClr>
            </a:clrFrom>
            <a:clrTo>
              <a:srgbClr val="4B6A6B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253" b="77801" l="10000" r="90000">
                      <a14:foregroundMark x1="35990" y1="72069" x2="35990" y2="72069"/>
                      <a14:foregroundMark x1="32969" y1="61178" x2="32969" y2="61178"/>
                      <a14:foregroundMark x1="34896" y1="46326" x2="34896" y2="46326"/>
                      <a14:foregroundMark x1="50573" y1="15216" x2="50573" y2="15216"/>
                      <a14:foregroundMark x1="75313" y1="40907" x2="75313" y2="40907"/>
                      <a14:foregroundMark x1="81719" y1="41324" x2="81719" y2="41324"/>
                      <a14:foregroundMark x1="72760" y1="41428" x2="72760" y2="41428"/>
                      <a14:foregroundMark x1="66615" y1="44346" x2="66615" y2="44346"/>
                      <a14:foregroundMark x1="49583" y1="43408" x2="49583" y2="43408"/>
                      <a14:foregroundMark x1="40885" y1="61021" x2="40885" y2="61021"/>
                      <a14:foregroundMark x1="63802" y1="66545" x2="63802" y2="66545"/>
                      <a14:foregroundMark x1="41510" y1="71079" x2="41510" y2="71079"/>
                      <a14:foregroundMark x1="23646" y1="73632" x2="23646" y2="73632"/>
                      <a14:foregroundMark x1="27656" y1="73424" x2="27656" y2="73424"/>
                      <a14:foregroundMark x1="30625" y1="60188" x2="30625" y2="60188"/>
                      <a14:foregroundMark x1="60260" y1="65294" x2="67604" y2="65294"/>
                      <a14:foregroundMark x1="67604" y1="65294" x2="69323" y2="63366"/>
                      <a14:foregroundMark x1="27292" y1="74362" x2="63802" y2="72798"/>
                      <a14:foregroundMark x1="63802" y1="72798" x2="76406" y2="73788"/>
                      <a14:foregroundMark x1="76406" y1="73788" x2="69844" y2="76967"/>
                      <a14:foregroundMark x1="38529" y1="77582" x2="34467" y2="77662"/>
                      <a14:foregroundMark x1="69844" y1="76967" x2="43773" y2="77479"/>
                      <a14:foregroundMark x1="29454" y1="77515" x2="61510" y2="73059"/>
                      <a14:foregroundMark x1="22552" y1="70714" x2="22552" y2="70714"/>
                      <a14:foregroundMark x1="22396" y1="70714" x2="22396" y2="70714"/>
                      <a14:foregroundMark x1="22396" y1="70714" x2="24271" y2="72434"/>
                      <a14:foregroundMark x1="21823" y1="67744" x2="14948" y2="67275"/>
                      <a14:foregroundMark x1="14948" y1="67275" x2="23542" y2="76655"/>
                      <a14:foregroundMark x1="23542" y1="76655" x2="21198" y2="70505"/>
                      <a14:foregroundMark x1="21198" y1="70505" x2="19115" y2="68994"/>
                      <a14:foregroundMark x1="23385" y1="75717" x2="23021" y2="76967"/>
                      <a14:foregroundMark x1="22760" y1="76707" x2="26198" y2="76446"/>
                      <a14:foregroundMark x1="77396" y1="67535" x2="73906" y2="73059"/>
                      <a14:foregroundMark x1="73906" y1="73059" x2="80260" y2="71860"/>
                      <a14:foregroundMark x1="80260" y1="71860" x2="79479" y2="68369"/>
                      <a14:foregroundMark x1="78281" y1="74987" x2="78281" y2="74883"/>
                      <a14:foregroundMark x1="77396" y1="75873" x2="74115" y2="76863"/>
                      <a14:foregroundMark x1="49740" y1="6879" x2="49740" y2="6253"/>
                      <a14:foregroundMark x1="30521" y1="76238" x2="45104" y2="75248"/>
                      <a14:foregroundMark x1="45104" y1="75248" x2="72500" y2="76238"/>
                      <a14:backgroundMark x1="48646" y1="78426" x2="29583" y2="79052"/>
                      <a14:backgroundMark x1="29583" y1="79052" x2="35729" y2="78791"/>
                      <a14:backgroundMark x1="35729" y1="78791" x2="45677" y2="79677"/>
                      <a14:backgroundMark x1="44219" y1="78166" x2="27292" y2="78687"/>
                      <a14:backgroundMark x1="34792" y1="78166" x2="26719" y2="7832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534" t="5025" r="10953" b="22549"/>
        <a:stretch/>
      </xdr:blipFill>
      <xdr:spPr>
        <a:xfrm>
          <a:off x="5781675" y="47625"/>
          <a:ext cx="512402" cy="457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447675</xdr:colOff>
      <xdr:row>0</xdr:row>
      <xdr:rowOff>47625</xdr:rowOff>
    </xdr:from>
    <xdr:to>
      <xdr:col>6</xdr:col>
      <xdr:colOff>960077</xdr:colOff>
      <xdr:row>0</xdr:row>
      <xdr:rowOff>504825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C3B3BA8F-77C9-4F8D-855B-C6C1D18663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4B6A6B">
                <a:alpha val="50196"/>
              </a:srgbClr>
            </a:clrFrom>
            <a:clrTo>
              <a:srgbClr val="4B6A6B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253" b="77801" l="10000" r="90000">
                      <a14:foregroundMark x1="35990" y1="72069" x2="35990" y2="72069"/>
                      <a14:foregroundMark x1="32969" y1="61178" x2="32969" y2="61178"/>
                      <a14:foregroundMark x1="34896" y1="46326" x2="34896" y2="46326"/>
                      <a14:foregroundMark x1="50573" y1="15216" x2="50573" y2="15216"/>
                      <a14:foregroundMark x1="75313" y1="40907" x2="75313" y2="40907"/>
                      <a14:foregroundMark x1="81719" y1="41324" x2="81719" y2="41324"/>
                      <a14:foregroundMark x1="72760" y1="41428" x2="72760" y2="41428"/>
                      <a14:foregroundMark x1="66615" y1="44346" x2="66615" y2="44346"/>
                      <a14:foregroundMark x1="49583" y1="43408" x2="49583" y2="43408"/>
                      <a14:foregroundMark x1="40885" y1="61021" x2="40885" y2="61021"/>
                      <a14:foregroundMark x1="63802" y1="66545" x2="63802" y2="66545"/>
                      <a14:foregroundMark x1="41510" y1="71079" x2="41510" y2="71079"/>
                      <a14:foregroundMark x1="23646" y1="73632" x2="23646" y2="73632"/>
                      <a14:foregroundMark x1="27656" y1="73424" x2="27656" y2="73424"/>
                      <a14:foregroundMark x1="30625" y1="60188" x2="30625" y2="60188"/>
                      <a14:foregroundMark x1="60260" y1="65294" x2="67604" y2="65294"/>
                      <a14:foregroundMark x1="67604" y1="65294" x2="69323" y2="63366"/>
                      <a14:foregroundMark x1="27292" y1="74362" x2="63802" y2="72798"/>
                      <a14:foregroundMark x1="63802" y1="72798" x2="76406" y2="73788"/>
                      <a14:foregroundMark x1="76406" y1="73788" x2="69844" y2="76967"/>
                      <a14:foregroundMark x1="38529" y1="77582" x2="34467" y2="77662"/>
                      <a14:foregroundMark x1="69844" y1="76967" x2="43773" y2="77479"/>
                      <a14:foregroundMark x1="29454" y1="77515" x2="61510" y2="73059"/>
                      <a14:foregroundMark x1="22552" y1="70714" x2="22552" y2="70714"/>
                      <a14:foregroundMark x1="22396" y1="70714" x2="22396" y2="70714"/>
                      <a14:foregroundMark x1="22396" y1="70714" x2="24271" y2="72434"/>
                      <a14:foregroundMark x1="21823" y1="67744" x2="14948" y2="67275"/>
                      <a14:foregroundMark x1="14948" y1="67275" x2="23542" y2="76655"/>
                      <a14:foregroundMark x1="23542" y1="76655" x2="21198" y2="70505"/>
                      <a14:foregroundMark x1="21198" y1="70505" x2="19115" y2="68994"/>
                      <a14:foregroundMark x1="23385" y1="75717" x2="23021" y2="76967"/>
                      <a14:foregroundMark x1="22760" y1="76707" x2="26198" y2="76446"/>
                      <a14:foregroundMark x1="77396" y1="67535" x2="73906" y2="73059"/>
                      <a14:foregroundMark x1="73906" y1="73059" x2="80260" y2="71860"/>
                      <a14:foregroundMark x1="80260" y1="71860" x2="79479" y2="68369"/>
                      <a14:foregroundMark x1="78281" y1="74987" x2="78281" y2="74883"/>
                      <a14:foregroundMark x1="77396" y1="75873" x2="74115" y2="76863"/>
                      <a14:foregroundMark x1="49740" y1="6879" x2="49740" y2="6253"/>
                      <a14:foregroundMark x1="30521" y1="76238" x2="45104" y2="75248"/>
                      <a14:foregroundMark x1="45104" y1="75248" x2="72500" y2="76238"/>
                      <a14:backgroundMark x1="48646" y1="78426" x2="29583" y2="79052"/>
                      <a14:backgroundMark x1="29583" y1="79052" x2="35729" y2="78791"/>
                      <a14:backgroundMark x1="35729" y1="78791" x2="45677" y2="79677"/>
                      <a14:backgroundMark x1="44219" y1="78166" x2="27292" y2="78687"/>
                      <a14:backgroundMark x1="34792" y1="78166" x2="26719" y2="7832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534" t="5025" r="10953" b="22549"/>
        <a:stretch/>
      </xdr:blipFill>
      <xdr:spPr>
        <a:xfrm>
          <a:off x="5781675" y="47625"/>
          <a:ext cx="512402" cy="457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447675</xdr:colOff>
      <xdr:row>0</xdr:row>
      <xdr:rowOff>47625</xdr:rowOff>
    </xdr:from>
    <xdr:to>
      <xdr:col>6</xdr:col>
      <xdr:colOff>960077</xdr:colOff>
      <xdr:row>0</xdr:row>
      <xdr:rowOff>504825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648A895-829C-462D-A263-58A25EE55D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4B6A6B">
                <a:alpha val="50196"/>
              </a:srgbClr>
            </a:clrFrom>
            <a:clrTo>
              <a:srgbClr val="4B6A6B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253" b="77801" l="10000" r="90000">
                      <a14:foregroundMark x1="35990" y1="72069" x2="35990" y2="72069"/>
                      <a14:foregroundMark x1="32969" y1="61178" x2="32969" y2="61178"/>
                      <a14:foregroundMark x1="34896" y1="46326" x2="34896" y2="46326"/>
                      <a14:foregroundMark x1="50573" y1="15216" x2="50573" y2="15216"/>
                      <a14:foregroundMark x1="75313" y1="40907" x2="75313" y2="40907"/>
                      <a14:foregroundMark x1="81719" y1="41324" x2="81719" y2="41324"/>
                      <a14:foregroundMark x1="72760" y1="41428" x2="72760" y2="41428"/>
                      <a14:foregroundMark x1="66615" y1="44346" x2="66615" y2="44346"/>
                      <a14:foregroundMark x1="49583" y1="43408" x2="49583" y2="43408"/>
                      <a14:foregroundMark x1="40885" y1="61021" x2="40885" y2="61021"/>
                      <a14:foregroundMark x1="63802" y1="66545" x2="63802" y2="66545"/>
                      <a14:foregroundMark x1="41510" y1="71079" x2="41510" y2="71079"/>
                      <a14:foregroundMark x1="23646" y1="73632" x2="23646" y2="73632"/>
                      <a14:foregroundMark x1="27656" y1="73424" x2="27656" y2="73424"/>
                      <a14:foregroundMark x1="30625" y1="60188" x2="30625" y2="60188"/>
                      <a14:foregroundMark x1="60260" y1="65294" x2="67604" y2="65294"/>
                      <a14:foregroundMark x1="67604" y1="65294" x2="69323" y2="63366"/>
                      <a14:foregroundMark x1="27292" y1="74362" x2="63802" y2="72798"/>
                      <a14:foregroundMark x1="63802" y1="72798" x2="76406" y2="73788"/>
                      <a14:foregroundMark x1="76406" y1="73788" x2="69844" y2="76967"/>
                      <a14:foregroundMark x1="38529" y1="77582" x2="34467" y2="77662"/>
                      <a14:foregroundMark x1="69844" y1="76967" x2="43773" y2="77479"/>
                      <a14:foregroundMark x1="29454" y1="77515" x2="61510" y2="73059"/>
                      <a14:foregroundMark x1="22552" y1="70714" x2="22552" y2="70714"/>
                      <a14:foregroundMark x1="22396" y1="70714" x2="22396" y2="70714"/>
                      <a14:foregroundMark x1="22396" y1="70714" x2="24271" y2="72434"/>
                      <a14:foregroundMark x1="21823" y1="67744" x2="14948" y2="67275"/>
                      <a14:foregroundMark x1="14948" y1="67275" x2="23542" y2="76655"/>
                      <a14:foregroundMark x1="23542" y1="76655" x2="21198" y2="70505"/>
                      <a14:foregroundMark x1="21198" y1="70505" x2="19115" y2="68994"/>
                      <a14:foregroundMark x1="23385" y1="75717" x2="23021" y2="76967"/>
                      <a14:foregroundMark x1="22760" y1="76707" x2="26198" y2="76446"/>
                      <a14:foregroundMark x1="77396" y1="67535" x2="73906" y2="73059"/>
                      <a14:foregroundMark x1="73906" y1="73059" x2="80260" y2="71860"/>
                      <a14:foregroundMark x1="80260" y1="71860" x2="79479" y2="68369"/>
                      <a14:foregroundMark x1="78281" y1="74987" x2="78281" y2="74883"/>
                      <a14:foregroundMark x1="77396" y1="75873" x2="74115" y2="76863"/>
                      <a14:foregroundMark x1="49740" y1="6879" x2="49740" y2="6253"/>
                      <a14:foregroundMark x1="30521" y1="76238" x2="45104" y2="75248"/>
                      <a14:foregroundMark x1="45104" y1="75248" x2="72500" y2="76238"/>
                      <a14:backgroundMark x1="48646" y1="78426" x2="29583" y2="79052"/>
                      <a14:backgroundMark x1="29583" y1="79052" x2="35729" y2="78791"/>
                      <a14:backgroundMark x1="35729" y1="78791" x2="45677" y2="79677"/>
                      <a14:backgroundMark x1="44219" y1="78166" x2="27292" y2="78687"/>
                      <a14:backgroundMark x1="34792" y1="78166" x2="26719" y2="7832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534" t="5025" r="10953" b="22549"/>
        <a:stretch/>
      </xdr:blipFill>
      <xdr:spPr>
        <a:xfrm>
          <a:off x="5781675" y="47625"/>
          <a:ext cx="512402" cy="457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447675</xdr:colOff>
      <xdr:row>0</xdr:row>
      <xdr:rowOff>47625</xdr:rowOff>
    </xdr:from>
    <xdr:to>
      <xdr:col>6</xdr:col>
      <xdr:colOff>960077</xdr:colOff>
      <xdr:row>0</xdr:row>
      <xdr:rowOff>504825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91DAC9E-680B-4530-81C2-2E8261E85F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4B6A6B">
                <a:alpha val="50196"/>
              </a:srgbClr>
            </a:clrFrom>
            <a:clrTo>
              <a:srgbClr val="4B6A6B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253" b="77801" l="10000" r="90000">
                      <a14:foregroundMark x1="35990" y1="72069" x2="35990" y2="72069"/>
                      <a14:foregroundMark x1="32969" y1="61178" x2="32969" y2="61178"/>
                      <a14:foregroundMark x1="34896" y1="46326" x2="34896" y2="46326"/>
                      <a14:foregroundMark x1="50573" y1="15216" x2="50573" y2="15216"/>
                      <a14:foregroundMark x1="75313" y1="40907" x2="75313" y2="40907"/>
                      <a14:foregroundMark x1="81719" y1="41324" x2="81719" y2="41324"/>
                      <a14:foregroundMark x1="72760" y1="41428" x2="72760" y2="41428"/>
                      <a14:foregroundMark x1="66615" y1="44346" x2="66615" y2="44346"/>
                      <a14:foregroundMark x1="49583" y1="43408" x2="49583" y2="43408"/>
                      <a14:foregroundMark x1="40885" y1="61021" x2="40885" y2="61021"/>
                      <a14:foregroundMark x1="63802" y1="66545" x2="63802" y2="66545"/>
                      <a14:foregroundMark x1="41510" y1="71079" x2="41510" y2="71079"/>
                      <a14:foregroundMark x1="23646" y1="73632" x2="23646" y2="73632"/>
                      <a14:foregroundMark x1="27656" y1="73424" x2="27656" y2="73424"/>
                      <a14:foregroundMark x1="30625" y1="60188" x2="30625" y2="60188"/>
                      <a14:foregroundMark x1="60260" y1="65294" x2="67604" y2="65294"/>
                      <a14:foregroundMark x1="67604" y1="65294" x2="69323" y2="63366"/>
                      <a14:foregroundMark x1="27292" y1="74362" x2="63802" y2="72798"/>
                      <a14:foregroundMark x1="63802" y1="72798" x2="76406" y2="73788"/>
                      <a14:foregroundMark x1="76406" y1="73788" x2="69844" y2="76967"/>
                      <a14:foregroundMark x1="38529" y1="77582" x2="34467" y2="77662"/>
                      <a14:foregroundMark x1="69844" y1="76967" x2="43773" y2="77479"/>
                      <a14:foregroundMark x1="29454" y1="77515" x2="61510" y2="73059"/>
                      <a14:foregroundMark x1="22552" y1="70714" x2="22552" y2="70714"/>
                      <a14:foregroundMark x1="22396" y1="70714" x2="22396" y2="70714"/>
                      <a14:foregroundMark x1="22396" y1="70714" x2="24271" y2="72434"/>
                      <a14:foregroundMark x1="21823" y1="67744" x2="14948" y2="67275"/>
                      <a14:foregroundMark x1="14948" y1="67275" x2="23542" y2="76655"/>
                      <a14:foregroundMark x1="23542" y1="76655" x2="21198" y2="70505"/>
                      <a14:foregroundMark x1="21198" y1="70505" x2="19115" y2="68994"/>
                      <a14:foregroundMark x1="23385" y1="75717" x2="23021" y2="76967"/>
                      <a14:foregroundMark x1="22760" y1="76707" x2="26198" y2="76446"/>
                      <a14:foregroundMark x1="77396" y1="67535" x2="73906" y2="73059"/>
                      <a14:foregroundMark x1="73906" y1="73059" x2="80260" y2="71860"/>
                      <a14:foregroundMark x1="80260" y1="71860" x2="79479" y2="68369"/>
                      <a14:foregroundMark x1="78281" y1="74987" x2="78281" y2="74883"/>
                      <a14:foregroundMark x1="77396" y1="75873" x2="74115" y2="76863"/>
                      <a14:foregroundMark x1="49740" y1="6879" x2="49740" y2="6253"/>
                      <a14:foregroundMark x1="30521" y1="76238" x2="45104" y2="75248"/>
                      <a14:foregroundMark x1="45104" y1="75248" x2="72500" y2="76238"/>
                      <a14:backgroundMark x1="48646" y1="78426" x2="29583" y2="79052"/>
                      <a14:backgroundMark x1="29583" y1="79052" x2="35729" y2="78791"/>
                      <a14:backgroundMark x1="35729" y1="78791" x2="45677" y2="79677"/>
                      <a14:backgroundMark x1="44219" y1="78166" x2="27292" y2="78687"/>
                      <a14:backgroundMark x1="34792" y1="78166" x2="26719" y2="7832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534" t="5025" r="10953" b="22549"/>
        <a:stretch/>
      </xdr:blipFill>
      <xdr:spPr>
        <a:xfrm>
          <a:off x="5781675" y="47625"/>
          <a:ext cx="512402" cy="4572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447675</xdr:colOff>
      <xdr:row>0</xdr:row>
      <xdr:rowOff>47625</xdr:rowOff>
    </xdr:from>
    <xdr:to>
      <xdr:col>6</xdr:col>
      <xdr:colOff>960077</xdr:colOff>
      <xdr:row>0</xdr:row>
      <xdr:rowOff>504825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DB7B7E0-09DB-47A9-B65E-74A5D05017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4B6A6B">
                <a:alpha val="50196"/>
              </a:srgbClr>
            </a:clrFrom>
            <a:clrTo>
              <a:srgbClr val="4B6A6B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253" b="77801" l="10000" r="90000">
                      <a14:foregroundMark x1="35990" y1="72069" x2="35990" y2="72069"/>
                      <a14:foregroundMark x1="32969" y1="61178" x2="32969" y2="61178"/>
                      <a14:foregroundMark x1="34896" y1="46326" x2="34896" y2="46326"/>
                      <a14:foregroundMark x1="50573" y1="15216" x2="50573" y2="15216"/>
                      <a14:foregroundMark x1="75313" y1="40907" x2="75313" y2="40907"/>
                      <a14:foregroundMark x1="81719" y1="41324" x2="81719" y2="41324"/>
                      <a14:foregroundMark x1="72760" y1="41428" x2="72760" y2="41428"/>
                      <a14:foregroundMark x1="66615" y1="44346" x2="66615" y2="44346"/>
                      <a14:foregroundMark x1="49583" y1="43408" x2="49583" y2="43408"/>
                      <a14:foregroundMark x1="40885" y1="61021" x2="40885" y2="61021"/>
                      <a14:foregroundMark x1="63802" y1="66545" x2="63802" y2="66545"/>
                      <a14:foregroundMark x1="41510" y1="71079" x2="41510" y2="71079"/>
                      <a14:foregroundMark x1="23646" y1="73632" x2="23646" y2="73632"/>
                      <a14:foregroundMark x1="27656" y1="73424" x2="27656" y2="73424"/>
                      <a14:foregroundMark x1="30625" y1="60188" x2="30625" y2="60188"/>
                      <a14:foregroundMark x1="60260" y1="65294" x2="67604" y2="65294"/>
                      <a14:foregroundMark x1="67604" y1="65294" x2="69323" y2="63366"/>
                      <a14:foregroundMark x1="27292" y1="74362" x2="63802" y2="72798"/>
                      <a14:foregroundMark x1="63802" y1="72798" x2="76406" y2="73788"/>
                      <a14:foregroundMark x1="76406" y1="73788" x2="69844" y2="76967"/>
                      <a14:foregroundMark x1="38529" y1="77582" x2="34467" y2="77662"/>
                      <a14:foregroundMark x1="69844" y1="76967" x2="43773" y2="77479"/>
                      <a14:foregroundMark x1="29454" y1="77515" x2="61510" y2="73059"/>
                      <a14:foregroundMark x1="22552" y1="70714" x2="22552" y2="70714"/>
                      <a14:foregroundMark x1="22396" y1="70714" x2="22396" y2="70714"/>
                      <a14:foregroundMark x1="22396" y1="70714" x2="24271" y2="72434"/>
                      <a14:foregroundMark x1="21823" y1="67744" x2="14948" y2="67275"/>
                      <a14:foregroundMark x1="14948" y1="67275" x2="23542" y2="76655"/>
                      <a14:foregroundMark x1="23542" y1="76655" x2="21198" y2="70505"/>
                      <a14:foregroundMark x1="21198" y1="70505" x2="19115" y2="68994"/>
                      <a14:foregroundMark x1="23385" y1="75717" x2="23021" y2="76967"/>
                      <a14:foregroundMark x1="22760" y1="76707" x2="26198" y2="76446"/>
                      <a14:foregroundMark x1="77396" y1="67535" x2="73906" y2="73059"/>
                      <a14:foregroundMark x1="73906" y1="73059" x2="80260" y2="71860"/>
                      <a14:foregroundMark x1="80260" y1="71860" x2="79479" y2="68369"/>
                      <a14:foregroundMark x1="78281" y1="74987" x2="78281" y2="74883"/>
                      <a14:foregroundMark x1="77396" y1="75873" x2="74115" y2="76863"/>
                      <a14:foregroundMark x1="49740" y1="6879" x2="49740" y2="6253"/>
                      <a14:foregroundMark x1="30521" y1="76238" x2="45104" y2="75248"/>
                      <a14:foregroundMark x1="45104" y1="75248" x2="72500" y2="76238"/>
                      <a14:backgroundMark x1="48646" y1="78426" x2="29583" y2="79052"/>
                      <a14:backgroundMark x1="29583" y1="79052" x2="35729" y2="78791"/>
                      <a14:backgroundMark x1="35729" y1="78791" x2="45677" y2="79677"/>
                      <a14:backgroundMark x1="44219" y1="78166" x2="27292" y2="78687"/>
                      <a14:backgroundMark x1="34792" y1="78166" x2="26719" y2="7832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534" t="5025" r="10953" b="22549"/>
        <a:stretch/>
      </xdr:blipFill>
      <xdr:spPr>
        <a:xfrm>
          <a:off x="5781675" y="47625"/>
          <a:ext cx="512402" cy="45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447675</xdr:colOff>
      <xdr:row>0</xdr:row>
      <xdr:rowOff>47625</xdr:rowOff>
    </xdr:from>
    <xdr:to>
      <xdr:col>6</xdr:col>
      <xdr:colOff>960077</xdr:colOff>
      <xdr:row>0</xdr:row>
      <xdr:rowOff>504825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51D4EDC-9D89-45CD-87EB-DF5A67F4D3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4B6A6B">
                <a:alpha val="50196"/>
              </a:srgbClr>
            </a:clrFrom>
            <a:clrTo>
              <a:srgbClr val="4B6A6B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253" b="77801" l="10000" r="90000">
                      <a14:foregroundMark x1="35990" y1="72069" x2="35990" y2="72069"/>
                      <a14:foregroundMark x1="32969" y1="61178" x2="32969" y2="61178"/>
                      <a14:foregroundMark x1="34896" y1="46326" x2="34896" y2="46326"/>
                      <a14:foregroundMark x1="50573" y1="15216" x2="50573" y2="15216"/>
                      <a14:foregroundMark x1="75313" y1="40907" x2="75313" y2="40907"/>
                      <a14:foregroundMark x1="81719" y1="41324" x2="81719" y2="41324"/>
                      <a14:foregroundMark x1="72760" y1="41428" x2="72760" y2="41428"/>
                      <a14:foregroundMark x1="66615" y1="44346" x2="66615" y2="44346"/>
                      <a14:foregroundMark x1="49583" y1="43408" x2="49583" y2="43408"/>
                      <a14:foregroundMark x1="40885" y1="61021" x2="40885" y2="61021"/>
                      <a14:foregroundMark x1="63802" y1="66545" x2="63802" y2="66545"/>
                      <a14:foregroundMark x1="41510" y1="71079" x2="41510" y2="71079"/>
                      <a14:foregroundMark x1="23646" y1="73632" x2="23646" y2="73632"/>
                      <a14:foregroundMark x1="27656" y1="73424" x2="27656" y2="73424"/>
                      <a14:foregroundMark x1="30625" y1="60188" x2="30625" y2="60188"/>
                      <a14:foregroundMark x1="60260" y1="65294" x2="67604" y2="65294"/>
                      <a14:foregroundMark x1="67604" y1="65294" x2="69323" y2="63366"/>
                      <a14:foregroundMark x1="27292" y1="74362" x2="63802" y2="72798"/>
                      <a14:foregroundMark x1="63802" y1="72798" x2="76406" y2="73788"/>
                      <a14:foregroundMark x1="76406" y1="73788" x2="69844" y2="76967"/>
                      <a14:foregroundMark x1="38529" y1="77582" x2="34467" y2="77662"/>
                      <a14:foregroundMark x1="69844" y1="76967" x2="43773" y2="77479"/>
                      <a14:foregroundMark x1="29454" y1="77515" x2="61510" y2="73059"/>
                      <a14:foregroundMark x1="22552" y1="70714" x2="22552" y2="70714"/>
                      <a14:foregroundMark x1="22396" y1="70714" x2="22396" y2="70714"/>
                      <a14:foregroundMark x1="22396" y1="70714" x2="24271" y2="72434"/>
                      <a14:foregroundMark x1="21823" y1="67744" x2="14948" y2="67275"/>
                      <a14:foregroundMark x1="14948" y1="67275" x2="23542" y2="76655"/>
                      <a14:foregroundMark x1="23542" y1="76655" x2="21198" y2="70505"/>
                      <a14:foregroundMark x1="21198" y1="70505" x2="19115" y2="68994"/>
                      <a14:foregroundMark x1="23385" y1="75717" x2="23021" y2="76967"/>
                      <a14:foregroundMark x1="22760" y1="76707" x2="26198" y2="76446"/>
                      <a14:foregroundMark x1="77396" y1="67535" x2="73906" y2="73059"/>
                      <a14:foregroundMark x1="73906" y1="73059" x2="80260" y2="71860"/>
                      <a14:foregroundMark x1="80260" y1="71860" x2="79479" y2="68369"/>
                      <a14:foregroundMark x1="78281" y1="74987" x2="78281" y2="74883"/>
                      <a14:foregroundMark x1="77396" y1="75873" x2="74115" y2="76863"/>
                      <a14:foregroundMark x1="49740" y1="6879" x2="49740" y2="6253"/>
                      <a14:foregroundMark x1="30521" y1="76238" x2="45104" y2="75248"/>
                      <a14:foregroundMark x1="45104" y1="75248" x2="72500" y2="76238"/>
                      <a14:backgroundMark x1="48646" y1="78426" x2="29583" y2="79052"/>
                      <a14:backgroundMark x1="29583" y1="79052" x2="35729" y2="78791"/>
                      <a14:backgroundMark x1="35729" y1="78791" x2="45677" y2="79677"/>
                      <a14:backgroundMark x1="44219" y1="78166" x2="27292" y2="78687"/>
                      <a14:backgroundMark x1="34792" y1="78166" x2="26719" y2="7832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534" t="5025" r="10953" b="22549"/>
        <a:stretch/>
      </xdr:blipFill>
      <xdr:spPr>
        <a:xfrm>
          <a:off x="5781675" y="47625"/>
          <a:ext cx="512402" cy="4572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447675</xdr:colOff>
      <xdr:row>0</xdr:row>
      <xdr:rowOff>47625</xdr:rowOff>
    </xdr:from>
    <xdr:to>
      <xdr:col>6</xdr:col>
      <xdr:colOff>960077</xdr:colOff>
      <xdr:row>0</xdr:row>
      <xdr:rowOff>504825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1A5E7A29-1A15-4519-B09D-C5383116A5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4B6A6B">
                <a:alpha val="50196"/>
              </a:srgbClr>
            </a:clrFrom>
            <a:clrTo>
              <a:srgbClr val="4B6A6B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253" b="77801" l="10000" r="90000">
                      <a14:foregroundMark x1="35990" y1="72069" x2="35990" y2="72069"/>
                      <a14:foregroundMark x1="32969" y1="61178" x2="32969" y2="61178"/>
                      <a14:foregroundMark x1="34896" y1="46326" x2="34896" y2="46326"/>
                      <a14:foregroundMark x1="50573" y1="15216" x2="50573" y2="15216"/>
                      <a14:foregroundMark x1="75313" y1="40907" x2="75313" y2="40907"/>
                      <a14:foregroundMark x1="81719" y1="41324" x2="81719" y2="41324"/>
                      <a14:foregroundMark x1="72760" y1="41428" x2="72760" y2="41428"/>
                      <a14:foregroundMark x1="66615" y1="44346" x2="66615" y2="44346"/>
                      <a14:foregroundMark x1="49583" y1="43408" x2="49583" y2="43408"/>
                      <a14:foregroundMark x1="40885" y1="61021" x2="40885" y2="61021"/>
                      <a14:foregroundMark x1="63802" y1="66545" x2="63802" y2="66545"/>
                      <a14:foregroundMark x1="41510" y1="71079" x2="41510" y2="71079"/>
                      <a14:foregroundMark x1="23646" y1="73632" x2="23646" y2="73632"/>
                      <a14:foregroundMark x1="27656" y1="73424" x2="27656" y2="73424"/>
                      <a14:foregroundMark x1="30625" y1="60188" x2="30625" y2="60188"/>
                      <a14:foregroundMark x1="60260" y1="65294" x2="67604" y2="65294"/>
                      <a14:foregroundMark x1="67604" y1="65294" x2="69323" y2="63366"/>
                      <a14:foregroundMark x1="27292" y1="74362" x2="63802" y2="72798"/>
                      <a14:foregroundMark x1="63802" y1="72798" x2="76406" y2="73788"/>
                      <a14:foregroundMark x1="76406" y1="73788" x2="69844" y2="76967"/>
                      <a14:foregroundMark x1="38529" y1="77582" x2="34467" y2="77662"/>
                      <a14:foregroundMark x1="69844" y1="76967" x2="43773" y2="77479"/>
                      <a14:foregroundMark x1="29454" y1="77515" x2="61510" y2="73059"/>
                      <a14:foregroundMark x1="22552" y1="70714" x2="22552" y2="70714"/>
                      <a14:foregroundMark x1="22396" y1="70714" x2="22396" y2="70714"/>
                      <a14:foregroundMark x1="22396" y1="70714" x2="24271" y2="72434"/>
                      <a14:foregroundMark x1="21823" y1="67744" x2="14948" y2="67275"/>
                      <a14:foregroundMark x1="14948" y1="67275" x2="23542" y2="76655"/>
                      <a14:foregroundMark x1="23542" y1="76655" x2="21198" y2="70505"/>
                      <a14:foregroundMark x1="21198" y1="70505" x2="19115" y2="68994"/>
                      <a14:foregroundMark x1="23385" y1="75717" x2="23021" y2="76967"/>
                      <a14:foregroundMark x1="22760" y1="76707" x2="26198" y2="76446"/>
                      <a14:foregroundMark x1="77396" y1="67535" x2="73906" y2="73059"/>
                      <a14:foregroundMark x1="73906" y1="73059" x2="80260" y2="71860"/>
                      <a14:foregroundMark x1="80260" y1="71860" x2="79479" y2="68369"/>
                      <a14:foregroundMark x1="78281" y1="74987" x2="78281" y2="74883"/>
                      <a14:foregroundMark x1="77396" y1="75873" x2="74115" y2="76863"/>
                      <a14:foregroundMark x1="49740" y1="6879" x2="49740" y2="6253"/>
                      <a14:foregroundMark x1="30521" y1="76238" x2="45104" y2="75248"/>
                      <a14:foregroundMark x1="45104" y1="75248" x2="72500" y2="76238"/>
                      <a14:backgroundMark x1="48646" y1="78426" x2="29583" y2="79052"/>
                      <a14:backgroundMark x1="29583" y1="79052" x2="35729" y2="78791"/>
                      <a14:backgroundMark x1="35729" y1="78791" x2="45677" y2="79677"/>
                      <a14:backgroundMark x1="44219" y1="78166" x2="27292" y2="78687"/>
                      <a14:backgroundMark x1="34792" y1="78166" x2="26719" y2="7832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534" t="5025" r="10953" b="22549"/>
        <a:stretch/>
      </xdr:blipFill>
      <xdr:spPr>
        <a:xfrm>
          <a:off x="5781675" y="47625"/>
          <a:ext cx="512402" cy="4572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447675</xdr:colOff>
      <xdr:row>0</xdr:row>
      <xdr:rowOff>47625</xdr:rowOff>
    </xdr:from>
    <xdr:to>
      <xdr:col>6</xdr:col>
      <xdr:colOff>960077</xdr:colOff>
      <xdr:row>0</xdr:row>
      <xdr:rowOff>504825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14C643D-1B04-40E9-87BE-B74E5BC665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4B6A6B">
                <a:alpha val="50196"/>
              </a:srgbClr>
            </a:clrFrom>
            <a:clrTo>
              <a:srgbClr val="4B6A6B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6253" b="77801" l="10000" r="90000">
                      <a14:foregroundMark x1="35990" y1="72069" x2="35990" y2="72069"/>
                      <a14:foregroundMark x1="32969" y1="61178" x2="32969" y2="61178"/>
                      <a14:foregroundMark x1="34896" y1="46326" x2="34896" y2="46326"/>
                      <a14:foregroundMark x1="50573" y1="15216" x2="50573" y2="15216"/>
                      <a14:foregroundMark x1="75313" y1="40907" x2="75313" y2="40907"/>
                      <a14:foregroundMark x1="81719" y1="41324" x2="81719" y2="41324"/>
                      <a14:foregroundMark x1="72760" y1="41428" x2="72760" y2="41428"/>
                      <a14:foregroundMark x1="66615" y1="44346" x2="66615" y2="44346"/>
                      <a14:foregroundMark x1="49583" y1="43408" x2="49583" y2="43408"/>
                      <a14:foregroundMark x1="40885" y1="61021" x2="40885" y2="61021"/>
                      <a14:foregroundMark x1="63802" y1="66545" x2="63802" y2="66545"/>
                      <a14:foregroundMark x1="41510" y1="71079" x2="41510" y2="71079"/>
                      <a14:foregroundMark x1="23646" y1="73632" x2="23646" y2="73632"/>
                      <a14:foregroundMark x1="27656" y1="73424" x2="27656" y2="73424"/>
                      <a14:foregroundMark x1="30625" y1="60188" x2="30625" y2="60188"/>
                      <a14:foregroundMark x1="60260" y1="65294" x2="67604" y2="65294"/>
                      <a14:foregroundMark x1="67604" y1="65294" x2="69323" y2="63366"/>
                      <a14:foregroundMark x1="27292" y1="74362" x2="63802" y2="72798"/>
                      <a14:foregroundMark x1="63802" y1="72798" x2="76406" y2="73788"/>
                      <a14:foregroundMark x1="76406" y1="73788" x2="69844" y2="76967"/>
                      <a14:foregroundMark x1="38529" y1="77582" x2="34467" y2="77662"/>
                      <a14:foregroundMark x1="69844" y1="76967" x2="43773" y2="77479"/>
                      <a14:foregroundMark x1="29454" y1="77515" x2="61510" y2="73059"/>
                      <a14:foregroundMark x1="22552" y1="70714" x2="22552" y2="70714"/>
                      <a14:foregroundMark x1="22396" y1="70714" x2="22396" y2="70714"/>
                      <a14:foregroundMark x1="22396" y1="70714" x2="24271" y2="72434"/>
                      <a14:foregroundMark x1="21823" y1="67744" x2="14948" y2="67275"/>
                      <a14:foregroundMark x1="14948" y1="67275" x2="23542" y2="76655"/>
                      <a14:foregroundMark x1="23542" y1="76655" x2="21198" y2="70505"/>
                      <a14:foregroundMark x1="21198" y1="70505" x2="19115" y2="68994"/>
                      <a14:foregroundMark x1="23385" y1="75717" x2="23021" y2="76967"/>
                      <a14:foregroundMark x1="22760" y1="76707" x2="26198" y2="76446"/>
                      <a14:foregroundMark x1="77396" y1="67535" x2="73906" y2="73059"/>
                      <a14:foregroundMark x1="73906" y1="73059" x2="80260" y2="71860"/>
                      <a14:foregroundMark x1="80260" y1="71860" x2="79479" y2="68369"/>
                      <a14:foregroundMark x1="78281" y1="74987" x2="78281" y2="74883"/>
                      <a14:foregroundMark x1="77396" y1="75873" x2="74115" y2="76863"/>
                      <a14:foregroundMark x1="49740" y1="6879" x2="49740" y2="6253"/>
                      <a14:foregroundMark x1="30521" y1="76238" x2="45104" y2="75248"/>
                      <a14:foregroundMark x1="45104" y1="75248" x2="72500" y2="76238"/>
                      <a14:backgroundMark x1="48646" y1="78426" x2="29583" y2="79052"/>
                      <a14:backgroundMark x1="29583" y1="79052" x2="35729" y2="78791"/>
                      <a14:backgroundMark x1="35729" y1="78791" x2="45677" y2="79677"/>
                      <a14:backgroundMark x1="44219" y1="78166" x2="27292" y2="78687"/>
                      <a14:backgroundMark x1="34792" y1="78166" x2="26719" y2="7832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0534" t="5025" r="10953" b="22549"/>
        <a:stretch/>
      </xdr:blipFill>
      <xdr:spPr>
        <a:xfrm>
          <a:off x="5781675" y="47625"/>
          <a:ext cx="512402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41A24-23CC-4836-A2F8-D1FBDF426898}">
  <dimension ref="B1:J39"/>
  <sheetViews>
    <sheetView showGridLines="0" tabSelected="1" workbookViewId="0">
      <pane ySplit="4" topLeftCell="A5" activePane="bottomLeft" state="frozen"/>
      <selection activeCell="D5" sqref="D5"/>
      <selection pane="bottomLeft" activeCell="D5" sqref="D5"/>
    </sheetView>
  </sheetViews>
  <sheetFormatPr baseColWidth="10" defaultRowHeight="16.5" x14ac:dyDescent="0.3"/>
  <cols>
    <col min="1" max="1" width="1.5703125" style="9" customWidth="1"/>
    <col min="2" max="2" width="7.7109375" style="9" customWidth="1"/>
    <col min="3" max="3" width="8.5703125" style="9" customWidth="1"/>
    <col min="4" max="7" width="20.7109375" style="9" customWidth="1"/>
    <col min="8" max="9" width="11.42578125" style="16"/>
    <col min="10" max="16384" width="11.42578125" style="9"/>
  </cols>
  <sheetData>
    <row r="1" spans="2:10" ht="45" customHeight="1" thickBot="1" x14ac:dyDescent="0.35">
      <c r="B1" s="47" t="s">
        <v>0</v>
      </c>
      <c r="C1" s="47"/>
      <c r="D1" s="47"/>
      <c r="E1" s="47"/>
      <c r="F1" s="47"/>
      <c r="G1" s="47"/>
      <c r="H1" s="28"/>
      <c r="I1" s="28"/>
    </row>
    <row r="2" spans="2:10" ht="36" customHeight="1" thickTop="1" thickBot="1" x14ac:dyDescent="0.35">
      <c r="B2" s="50" t="s">
        <v>5</v>
      </c>
      <c r="C2" s="51"/>
      <c r="D2" s="41" t="s">
        <v>46</v>
      </c>
      <c r="E2" s="42" t="s">
        <v>6</v>
      </c>
      <c r="F2" s="43" t="s">
        <v>7</v>
      </c>
      <c r="G2" s="44" t="s">
        <v>1</v>
      </c>
    </row>
    <row r="3" spans="2:10" s="10" customFormat="1" ht="21.75" customHeight="1" thickTop="1" x14ac:dyDescent="0.25">
      <c r="B3" s="52">
        <v>46388</v>
      </c>
      <c r="C3" s="53"/>
      <c r="D3" s="17">
        <v>3.3333333333333335</v>
      </c>
      <c r="E3" s="33">
        <f>SUM(G5:G35)</f>
        <v>0</v>
      </c>
      <c r="F3" s="33">
        <f>IFERROR(IF(E3&lt;=D3,E3,D3),"")</f>
        <v>0</v>
      </c>
      <c r="G3" s="33">
        <f>IFERROR(E3-F3, "")</f>
        <v>0</v>
      </c>
      <c r="H3" s="29"/>
      <c r="I3" s="29"/>
    </row>
    <row r="4" spans="2:10" ht="19.5" customHeight="1" x14ac:dyDescent="0.3">
      <c r="B4" s="48" t="s">
        <v>2</v>
      </c>
      <c r="C4" s="49"/>
      <c r="D4" s="45" t="s">
        <v>8</v>
      </c>
      <c r="E4" s="45" t="s">
        <v>3</v>
      </c>
      <c r="F4" s="45" t="s">
        <v>9</v>
      </c>
      <c r="G4" s="46" t="s">
        <v>4</v>
      </c>
      <c r="H4" s="30"/>
      <c r="J4" s="31"/>
    </row>
    <row r="5" spans="2:10" ht="18.95" customHeight="1" x14ac:dyDescent="0.3">
      <c r="B5" s="34">
        <f>B3</f>
        <v>46388</v>
      </c>
      <c r="C5" s="35">
        <f>B5</f>
        <v>46388</v>
      </c>
      <c r="D5" s="12"/>
      <c r="E5" s="13"/>
      <c r="F5" s="12"/>
      <c r="G5" s="32" t="str">
        <f t="shared" ref="G5:G35" si="0">IF(F5,IF(D5,IF(D5&gt;F5,F5+"24:00"-D5,F5-D5)-E5,""),"")</f>
        <v/>
      </c>
    </row>
    <row r="6" spans="2:10" ht="18.95" customHeight="1" x14ac:dyDescent="0.3">
      <c r="B6" s="36">
        <f>B5+1</f>
        <v>46389</v>
      </c>
      <c r="C6" s="35">
        <f t="shared" ref="C6:C35" si="1">B6</f>
        <v>46389</v>
      </c>
      <c r="D6" s="14"/>
      <c r="E6" s="14"/>
      <c r="F6" s="14"/>
      <c r="G6" s="32" t="str">
        <f t="shared" si="0"/>
        <v/>
      </c>
    </row>
    <row r="7" spans="2:10" ht="18.95" customHeight="1" x14ac:dyDescent="0.3">
      <c r="B7" s="36">
        <f t="shared" ref="B7:B35" si="2">B6+1</f>
        <v>46390</v>
      </c>
      <c r="C7" s="35">
        <f t="shared" si="1"/>
        <v>46390</v>
      </c>
      <c r="D7" s="14"/>
      <c r="E7" s="14"/>
      <c r="F7" s="14"/>
      <c r="G7" s="32" t="str">
        <f t="shared" si="0"/>
        <v/>
      </c>
    </row>
    <row r="8" spans="2:10" ht="18.95" customHeight="1" x14ac:dyDescent="0.3">
      <c r="B8" s="36">
        <f t="shared" si="2"/>
        <v>46391</v>
      </c>
      <c r="C8" s="35">
        <f t="shared" si="1"/>
        <v>46391</v>
      </c>
      <c r="D8" s="14"/>
      <c r="E8" s="14"/>
      <c r="F8" s="14"/>
      <c r="G8" s="32" t="str">
        <f t="shared" si="0"/>
        <v/>
      </c>
    </row>
    <row r="9" spans="2:10" ht="18.95" customHeight="1" x14ac:dyDescent="0.3">
      <c r="B9" s="36">
        <f t="shared" si="2"/>
        <v>46392</v>
      </c>
      <c r="C9" s="35">
        <f t="shared" si="1"/>
        <v>46392</v>
      </c>
      <c r="D9" s="14"/>
      <c r="E9" s="14"/>
      <c r="F9" s="14"/>
      <c r="G9" s="32" t="str">
        <f t="shared" si="0"/>
        <v/>
      </c>
    </row>
    <row r="10" spans="2:10" ht="18.95" customHeight="1" x14ac:dyDescent="0.3">
      <c r="B10" s="36">
        <f t="shared" si="2"/>
        <v>46393</v>
      </c>
      <c r="C10" s="35">
        <f t="shared" si="1"/>
        <v>46393</v>
      </c>
      <c r="D10" s="14"/>
      <c r="E10" s="14"/>
      <c r="F10" s="14"/>
      <c r="G10" s="32" t="str">
        <f t="shared" si="0"/>
        <v/>
      </c>
    </row>
    <row r="11" spans="2:10" ht="18.95" customHeight="1" x14ac:dyDescent="0.3">
      <c r="B11" s="36">
        <f t="shared" si="2"/>
        <v>46394</v>
      </c>
      <c r="C11" s="35">
        <f t="shared" si="1"/>
        <v>46394</v>
      </c>
      <c r="D11" s="14"/>
      <c r="E11" s="14"/>
      <c r="F11" s="14"/>
      <c r="G11" s="32" t="str">
        <f t="shared" si="0"/>
        <v/>
      </c>
    </row>
    <row r="12" spans="2:10" ht="18.95" customHeight="1" x14ac:dyDescent="0.3">
      <c r="B12" s="36">
        <f t="shared" si="2"/>
        <v>46395</v>
      </c>
      <c r="C12" s="35">
        <f t="shared" si="1"/>
        <v>46395</v>
      </c>
      <c r="D12" s="14"/>
      <c r="E12" s="14"/>
      <c r="F12" s="14"/>
      <c r="G12" s="32" t="str">
        <f t="shared" si="0"/>
        <v/>
      </c>
    </row>
    <row r="13" spans="2:10" ht="18.95" customHeight="1" x14ac:dyDescent="0.3">
      <c r="B13" s="36">
        <f t="shared" si="2"/>
        <v>46396</v>
      </c>
      <c r="C13" s="35">
        <f t="shared" si="1"/>
        <v>46396</v>
      </c>
      <c r="D13" s="14"/>
      <c r="E13" s="14"/>
      <c r="F13" s="14"/>
      <c r="G13" s="32" t="str">
        <f t="shared" si="0"/>
        <v/>
      </c>
    </row>
    <row r="14" spans="2:10" ht="18.95" customHeight="1" x14ac:dyDescent="0.3">
      <c r="B14" s="36">
        <f t="shared" si="2"/>
        <v>46397</v>
      </c>
      <c r="C14" s="35">
        <f t="shared" si="1"/>
        <v>46397</v>
      </c>
      <c r="D14" s="14"/>
      <c r="E14" s="14"/>
      <c r="F14" s="14"/>
      <c r="G14" s="32" t="str">
        <f t="shared" si="0"/>
        <v/>
      </c>
    </row>
    <row r="15" spans="2:10" ht="18.95" customHeight="1" x14ac:dyDescent="0.3">
      <c r="B15" s="36">
        <f t="shared" si="2"/>
        <v>46398</v>
      </c>
      <c r="C15" s="35">
        <f t="shared" si="1"/>
        <v>46398</v>
      </c>
      <c r="D15" s="14"/>
      <c r="E15" s="14"/>
      <c r="F15" s="14"/>
      <c r="G15" s="32" t="str">
        <f t="shared" si="0"/>
        <v/>
      </c>
    </row>
    <row r="16" spans="2:10" ht="18.95" customHeight="1" x14ac:dyDescent="0.3">
      <c r="B16" s="36">
        <f t="shared" si="2"/>
        <v>46399</v>
      </c>
      <c r="C16" s="35">
        <f t="shared" si="1"/>
        <v>46399</v>
      </c>
      <c r="D16" s="14"/>
      <c r="E16" s="14"/>
      <c r="F16" s="14"/>
      <c r="G16" s="32" t="str">
        <f t="shared" si="0"/>
        <v/>
      </c>
    </row>
    <row r="17" spans="2:7" ht="18.95" customHeight="1" x14ac:dyDescent="0.3">
      <c r="B17" s="36">
        <f t="shared" si="2"/>
        <v>46400</v>
      </c>
      <c r="C17" s="35">
        <f t="shared" si="1"/>
        <v>46400</v>
      </c>
      <c r="D17" s="14"/>
      <c r="E17" s="14"/>
      <c r="F17" s="14"/>
      <c r="G17" s="32" t="str">
        <f t="shared" si="0"/>
        <v/>
      </c>
    </row>
    <row r="18" spans="2:7" ht="18.95" customHeight="1" x14ac:dyDescent="0.3">
      <c r="B18" s="36">
        <f t="shared" si="2"/>
        <v>46401</v>
      </c>
      <c r="C18" s="35">
        <f t="shared" si="1"/>
        <v>46401</v>
      </c>
      <c r="D18" s="14"/>
      <c r="E18" s="14"/>
      <c r="F18" s="14"/>
      <c r="G18" s="32" t="str">
        <f t="shared" si="0"/>
        <v/>
      </c>
    </row>
    <row r="19" spans="2:7" ht="18.95" customHeight="1" x14ac:dyDescent="0.3">
      <c r="B19" s="36">
        <f t="shared" si="2"/>
        <v>46402</v>
      </c>
      <c r="C19" s="35">
        <f t="shared" si="1"/>
        <v>46402</v>
      </c>
      <c r="D19" s="14"/>
      <c r="E19" s="14"/>
      <c r="F19" s="14"/>
      <c r="G19" s="32" t="str">
        <f t="shared" si="0"/>
        <v/>
      </c>
    </row>
    <row r="20" spans="2:7" ht="18.95" customHeight="1" x14ac:dyDescent="0.3">
      <c r="B20" s="36">
        <f t="shared" si="2"/>
        <v>46403</v>
      </c>
      <c r="C20" s="35">
        <f t="shared" si="1"/>
        <v>46403</v>
      </c>
      <c r="D20" s="14"/>
      <c r="E20" s="14"/>
      <c r="F20" s="14"/>
      <c r="G20" s="32" t="str">
        <f t="shared" si="0"/>
        <v/>
      </c>
    </row>
    <row r="21" spans="2:7" ht="18.95" customHeight="1" x14ac:dyDescent="0.3">
      <c r="B21" s="36">
        <f t="shared" si="2"/>
        <v>46404</v>
      </c>
      <c r="C21" s="35">
        <f t="shared" si="1"/>
        <v>46404</v>
      </c>
      <c r="D21" s="14"/>
      <c r="E21" s="14"/>
      <c r="F21" s="14"/>
      <c r="G21" s="32" t="str">
        <f t="shared" si="0"/>
        <v/>
      </c>
    </row>
    <row r="22" spans="2:7" ht="18.95" customHeight="1" x14ac:dyDescent="0.3">
      <c r="B22" s="36">
        <f t="shared" si="2"/>
        <v>46405</v>
      </c>
      <c r="C22" s="35">
        <f t="shared" si="1"/>
        <v>46405</v>
      </c>
      <c r="D22" s="14"/>
      <c r="E22" s="14"/>
      <c r="F22" s="14"/>
      <c r="G22" s="32" t="str">
        <f t="shared" si="0"/>
        <v/>
      </c>
    </row>
    <row r="23" spans="2:7" ht="18.95" customHeight="1" x14ac:dyDescent="0.3">
      <c r="B23" s="36">
        <f t="shared" si="2"/>
        <v>46406</v>
      </c>
      <c r="C23" s="35">
        <f t="shared" si="1"/>
        <v>46406</v>
      </c>
      <c r="D23" s="14"/>
      <c r="E23" s="14"/>
      <c r="F23" s="14"/>
      <c r="G23" s="32" t="str">
        <f t="shared" si="0"/>
        <v/>
      </c>
    </row>
    <row r="24" spans="2:7" ht="18.95" customHeight="1" x14ac:dyDescent="0.3">
      <c r="B24" s="36">
        <f t="shared" si="2"/>
        <v>46407</v>
      </c>
      <c r="C24" s="35">
        <f t="shared" si="1"/>
        <v>46407</v>
      </c>
      <c r="D24" s="14"/>
      <c r="E24" s="14"/>
      <c r="F24" s="14"/>
      <c r="G24" s="32" t="str">
        <f t="shared" si="0"/>
        <v/>
      </c>
    </row>
    <row r="25" spans="2:7" ht="18.95" customHeight="1" x14ac:dyDescent="0.3">
      <c r="B25" s="36">
        <f t="shared" si="2"/>
        <v>46408</v>
      </c>
      <c r="C25" s="35">
        <f t="shared" si="1"/>
        <v>46408</v>
      </c>
      <c r="D25" s="14"/>
      <c r="E25" s="14"/>
      <c r="F25" s="14"/>
      <c r="G25" s="32" t="str">
        <f t="shared" si="0"/>
        <v/>
      </c>
    </row>
    <row r="26" spans="2:7" ht="18.95" customHeight="1" x14ac:dyDescent="0.3">
      <c r="B26" s="36">
        <f t="shared" si="2"/>
        <v>46409</v>
      </c>
      <c r="C26" s="35">
        <f t="shared" si="1"/>
        <v>46409</v>
      </c>
      <c r="D26" s="14"/>
      <c r="E26" s="14"/>
      <c r="F26" s="14"/>
      <c r="G26" s="32" t="str">
        <f t="shared" si="0"/>
        <v/>
      </c>
    </row>
    <row r="27" spans="2:7" ht="18.95" customHeight="1" x14ac:dyDescent="0.3">
      <c r="B27" s="36">
        <f t="shared" si="2"/>
        <v>46410</v>
      </c>
      <c r="C27" s="35">
        <f t="shared" si="1"/>
        <v>46410</v>
      </c>
      <c r="D27" s="14"/>
      <c r="E27" s="14"/>
      <c r="F27" s="14"/>
      <c r="G27" s="32" t="str">
        <f t="shared" si="0"/>
        <v/>
      </c>
    </row>
    <row r="28" spans="2:7" ht="18.95" customHeight="1" x14ac:dyDescent="0.3">
      <c r="B28" s="36">
        <f t="shared" si="2"/>
        <v>46411</v>
      </c>
      <c r="C28" s="35">
        <f t="shared" si="1"/>
        <v>46411</v>
      </c>
      <c r="D28" s="14"/>
      <c r="E28" s="14"/>
      <c r="F28" s="14"/>
      <c r="G28" s="32" t="str">
        <f t="shared" si="0"/>
        <v/>
      </c>
    </row>
    <row r="29" spans="2:7" ht="18.95" customHeight="1" x14ac:dyDescent="0.3">
      <c r="B29" s="36">
        <f t="shared" si="2"/>
        <v>46412</v>
      </c>
      <c r="C29" s="35">
        <f t="shared" si="1"/>
        <v>46412</v>
      </c>
      <c r="D29" s="14"/>
      <c r="E29" s="14"/>
      <c r="F29" s="14"/>
      <c r="G29" s="32" t="str">
        <f t="shared" si="0"/>
        <v/>
      </c>
    </row>
    <row r="30" spans="2:7" ht="18.95" customHeight="1" x14ac:dyDescent="0.3">
      <c r="B30" s="36">
        <f t="shared" si="2"/>
        <v>46413</v>
      </c>
      <c r="C30" s="35">
        <f t="shared" si="1"/>
        <v>46413</v>
      </c>
      <c r="D30" s="14"/>
      <c r="E30" s="14"/>
      <c r="F30" s="14"/>
      <c r="G30" s="32" t="str">
        <f t="shared" si="0"/>
        <v/>
      </c>
    </row>
    <row r="31" spans="2:7" ht="18.95" customHeight="1" x14ac:dyDescent="0.3">
      <c r="B31" s="36">
        <f t="shared" si="2"/>
        <v>46414</v>
      </c>
      <c r="C31" s="35">
        <f t="shared" si="1"/>
        <v>46414</v>
      </c>
      <c r="D31" s="14"/>
      <c r="E31" s="14"/>
      <c r="F31" s="14"/>
      <c r="G31" s="32" t="str">
        <f t="shared" si="0"/>
        <v/>
      </c>
    </row>
    <row r="32" spans="2:7" ht="18.95" customHeight="1" x14ac:dyDescent="0.3">
      <c r="B32" s="36">
        <f t="shared" si="2"/>
        <v>46415</v>
      </c>
      <c r="C32" s="35">
        <f t="shared" si="1"/>
        <v>46415</v>
      </c>
      <c r="D32" s="14"/>
      <c r="E32" s="14"/>
      <c r="F32" s="14"/>
      <c r="G32" s="32" t="str">
        <f t="shared" si="0"/>
        <v/>
      </c>
    </row>
    <row r="33" spans="2:7" ht="18.95" customHeight="1" x14ac:dyDescent="0.3">
      <c r="B33" s="36">
        <f t="shared" si="2"/>
        <v>46416</v>
      </c>
      <c r="C33" s="35">
        <f t="shared" si="1"/>
        <v>46416</v>
      </c>
      <c r="D33" s="14"/>
      <c r="E33" s="14"/>
      <c r="F33" s="14"/>
      <c r="G33" s="32" t="str">
        <f t="shared" si="0"/>
        <v/>
      </c>
    </row>
    <row r="34" spans="2:7" ht="18.95" customHeight="1" x14ac:dyDescent="0.3">
      <c r="B34" s="36">
        <f t="shared" si="2"/>
        <v>46417</v>
      </c>
      <c r="C34" s="35">
        <f t="shared" si="1"/>
        <v>46417</v>
      </c>
      <c r="D34" s="14"/>
      <c r="E34" s="14"/>
      <c r="F34" s="14"/>
      <c r="G34" s="32" t="str">
        <f t="shared" si="0"/>
        <v/>
      </c>
    </row>
    <row r="35" spans="2:7" ht="18.95" customHeight="1" x14ac:dyDescent="0.3">
      <c r="B35" s="36">
        <f t="shared" si="2"/>
        <v>46418</v>
      </c>
      <c r="C35" s="35">
        <f t="shared" si="1"/>
        <v>46418</v>
      </c>
      <c r="D35" s="14"/>
      <c r="E35" s="14"/>
      <c r="F35" s="14"/>
      <c r="G35" s="32" t="str">
        <f t="shared" si="0"/>
        <v/>
      </c>
    </row>
    <row r="36" spans="2:7" x14ac:dyDescent="0.3">
      <c r="D36" s="11"/>
    </row>
    <row r="37" spans="2:7" x14ac:dyDescent="0.3">
      <c r="D37" s="11"/>
    </row>
    <row r="38" spans="2:7" x14ac:dyDescent="0.3">
      <c r="D38" s="11"/>
    </row>
    <row r="39" spans="2:7" x14ac:dyDescent="0.3">
      <c r="D39" s="11"/>
    </row>
  </sheetData>
  <sheetProtection algorithmName="SHA-512" hashValue="NIVFCPkJj6UjkCPBTe0trUdyKqdM2klRAUxtwNdCd2O+e/szVNMJprAK7oU8CElOvsqc87q9fwUzWvl5RweScw==" saltValue="GAXqXsXTqWQRv3oFw2rLyw==" spinCount="100000" sheet="1" objects="1" scenarios="1"/>
  <mergeCells count="4">
    <mergeCell ref="B1:G1"/>
    <mergeCell ref="B4:C4"/>
    <mergeCell ref="B2:C2"/>
    <mergeCell ref="B3:C3"/>
  </mergeCells>
  <conditionalFormatting sqref="B5:G35">
    <cfRule type="expression" dxfId="24" priority="2">
      <formula>WEEKDAY($B5,2)&gt;5</formula>
    </cfRule>
  </conditionalFormatting>
  <printOptions horizontalCentered="1"/>
  <pageMargins left="0.16" right="0.13" top="0.39370078740157483" bottom="0.39370078740157483" header="0" footer="0"/>
  <pageSetup paperSize="9" scale="90" fitToWidth="0" fitToHeight="0" orientation="portrait" horizontalDpi="4294967293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C4A0CFE-FE0D-45E3-A027-FCE2BD09D736}">
            <xm:f>MATCH($B5,Feiertage!$B$2:$B$49,0)&gt;0</xm:f>
            <x14:dxf>
              <fill>
                <patternFill patternType="lightUp">
                  <fgColor theme="2" tint="-0.24994659260841701"/>
                  <bgColor theme="8" tint="0.79998168889431442"/>
                </patternFill>
              </fill>
            </x14:dxf>
          </x14:cfRule>
          <xm:sqref>B5:G35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6C63-2123-4015-A3D5-ABF670434E2B}">
  <dimension ref="B1:J39"/>
  <sheetViews>
    <sheetView showGridLines="0" workbookViewId="0">
      <pane ySplit="4" topLeftCell="A5" activePane="bottomLeft" state="frozen"/>
      <selection activeCell="D5" sqref="D5"/>
      <selection pane="bottomLeft" activeCell="D5" sqref="D5"/>
    </sheetView>
  </sheetViews>
  <sheetFormatPr baseColWidth="10" defaultRowHeight="16.5" x14ac:dyDescent="0.3"/>
  <cols>
    <col min="1" max="1" width="1.5703125" style="9" customWidth="1"/>
    <col min="2" max="2" width="7.7109375" style="9" customWidth="1"/>
    <col min="3" max="3" width="8.5703125" style="9" customWidth="1"/>
    <col min="4" max="7" width="20.7109375" style="9" customWidth="1"/>
    <col min="8" max="9" width="11.42578125" style="16"/>
    <col min="10" max="16384" width="11.42578125" style="9"/>
  </cols>
  <sheetData>
    <row r="1" spans="2:10" ht="45" customHeight="1" thickBot="1" x14ac:dyDescent="0.35">
      <c r="B1" s="47" t="s">
        <v>0</v>
      </c>
      <c r="C1" s="47"/>
      <c r="D1" s="47"/>
      <c r="E1" s="47"/>
      <c r="F1" s="47"/>
      <c r="G1" s="47"/>
      <c r="H1" s="28"/>
      <c r="I1" s="28"/>
    </row>
    <row r="2" spans="2:10" ht="36" customHeight="1" thickTop="1" thickBot="1" x14ac:dyDescent="0.35">
      <c r="B2" s="50" t="s">
        <v>5</v>
      </c>
      <c r="C2" s="51"/>
      <c r="D2" s="41" t="s">
        <v>46</v>
      </c>
      <c r="E2" s="42" t="s">
        <v>6</v>
      </c>
      <c r="F2" s="43" t="s">
        <v>7</v>
      </c>
      <c r="G2" s="44" t="s">
        <v>1</v>
      </c>
    </row>
    <row r="3" spans="2:10" s="10" customFormat="1" ht="21.75" customHeight="1" thickTop="1" x14ac:dyDescent="0.25">
      <c r="B3" s="52">
        <f>EDATE(September!$B$3,1)</f>
        <v>46661</v>
      </c>
      <c r="C3" s="53"/>
      <c r="D3" s="17">
        <v>3.3333333333333335</v>
      </c>
      <c r="E3" s="33">
        <f>SUM(G5:G35)</f>
        <v>0</v>
      </c>
      <c r="F3" s="33">
        <f>IFERROR(IF(E3&lt;=D3,E3,D3),"")</f>
        <v>0</v>
      </c>
      <c r="G3" s="33">
        <f>IFERROR(E3-F3, "")</f>
        <v>0</v>
      </c>
      <c r="H3" s="29"/>
      <c r="I3" s="29"/>
    </row>
    <row r="4" spans="2:10" ht="19.5" customHeight="1" x14ac:dyDescent="0.3">
      <c r="B4" s="48" t="s">
        <v>2</v>
      </c>
      <c r="C4" s="49"/>
      <c r="D4" s="45" t="s">
        <v>8</v>
      </c>
      <c r="E4" s="45" t="s">
        <v>3</v>
      </c>
      <c r="F4" s="45" t="s">
        <v>9</v>
      </c>
      <c r="G4" s="46" t="s">
        <v>4</v>
      </c>
      <c r="H4" s="30"/>
      <c r="J4" s="31"/>
    </row>
    <row r="5" spans="2:10" ht="18.95" customHeight="1" x14ac:dyDescent="0.3">
      <c r="B5" s="34">
        <f>B3</f>
        <v>46661</v>
      </c>
      <c r="C5" s="35">
        <f>B5</f>
        <v>46661</v>
      </c>
      <c r="D5" s="12"/>
      <c r="E5" s="13"/>
      <c r="F5" s="12"/>
      <c r="G5" s="32" t="str">
        <f t="shared" ref="G5:G35" si="0">IF(F5,IF(D5,IF(D5&gt;F5,F5+"24:00"-D5,F5-D5)-E5,""),"")</f>
        <v/>
      </c>
    </row>
    <row r="6" spans="2:10" ht="18.95" customHeight="1" x14ac:dyDescent="0.3">
      <c r="B6" s="36">
        <f>B5+1</f>
        <v>46662</v>
      </c>
      <c r="C6" s="35">
        <f t="shared" ref="C6:C35" si="1">B6</f>
        <v>46662</v>
      </c>
      <c r="D6" s="14"/>
      <c r="E6" s="14"/>
      <c r="F6" s="14"/>
      <c r="G6" s="32" t="str">
        <f t="shared" si="0"/>
        <v/>
      </c>
    </row>
    <row r="7" spans="2:10" ht="18.95" customHeight="1" x14ac:dyDescent="0.3">
      <c r="B7" s="36">
        <f t="shared" ref="B7:B35" si="2">B6+1</f>
        <v>46663</v>
      </c>
      <c r="C7" s="35">
        <f t="shared" si="1"/>
        <v>46663</v>
      </c>
      <c r="D7" s="14"/>
      <c r="E7" s="14"/>
      <c r="F7" s="14"/>
      <c r="G7" s="32" t="str">
        <f t="shared" si="0"/>
        <v/>
      </c>
    </row>
    <row r="8" spans="2:10" ht="18.95" customHeight="1" x14ac:dyDescent="0.3">
      <c r="B8" s="36">
        <f t="shared" si="2"/>
        <v>46664</v>
      </c>
      <c r="C8" s="35">
        <f t="shared" si="1"/>
        <v>46664</v>
      </c>
      <c r="D8" s="14"/>
      <c r="E8" s="14"/>
      <c r="F8" s="14"/>
      <c r="G8" s="32" t="str">
        <f t="shared" si="0"/>
        <v/>
      </c>
    </row>
    <row r="9" spans="2:10" ht="18.95" customHeight="1" x14ac:dyDescent="0.3">
      <c r="B9" s="36">
        <f t="shared" si="2"/>
        <v>46665</v>
      </c>
      <c r="C9" s="35">
        <f t="shared" si="1"/>
        <v>46665</v>
      </c>
      <c r="D9" s="14"/>
      <c r="E9" s="14"/>
      <c r="F9" s="14"/>
      <c r="G9" s="32" t="str">
        <f t="shared" si="0"/>
        <v/>
      </c>
    </row>
    <row r="10" spans="2:10" ht="18.95" customHeight="1" x14ac:dyDescent="0.3">
      <c r="B10" s="36">
        <f t="shared" si="2"/>
        <v>46666</v>
      </c>
      <c r="C10" s="35">
        <f t="shared" si="1"/>
        <v>46666</v>
      </c>
      <c r="D10" s="14"/>
      <c r="E10" s="14"/>
      <c r="F10" s="14"/>
      <c r="G10" s="32" t="str">
        <f t="shared" si="0"/>
        <v/>
      </c>
    </row>
    <row r="11" spans="2:10" ht="18.95" customHeight="1" x14ac:dyDescent="0.3">
      <c r="B11" s="36">
        <f t="shared" si="2"/>
        <v>46667</v>
      </c>
      <c r="C11" s="35">
        <f t="shared" si="1"/>
        <v>46667</v>
      </c>
      <c r="D11" s="14"/>
      <c r="E11" s="14"/>
      <c r="F11" s="14"/>
      <c r="G11" s="32" t="str">
        <f t="shared" si="0"/>
        <v/>
      </c>
    </row>
    <row r="12" spans="2:10" ht="18.95" customHeight="1" x14ac:dyDescent="0.3">
      <c r="B12" s="36">
        <f t="shared" si="2"/>
        <v>46668</v>
      </c>
      <c r="C12" s="35">
        <f t="shared" si="1"/>
        <v>46668</v>
      </c>
      <c r="D12" s="14"/>
      <c r="E12" s="14"/>
      <c r="F12" s="14"/>
      <c r="G12" s="32" t="str">
        <f t="shared" si="0"/>
        <v/>
      </c>
    </row>
    <row r="13" spans="2:10" ht="18.95" customHeight="1" x14ac:dyDescent="0.3">
      <c r="B13" s="36">
        <f t="shared" si="2"/>
        <v>46669</v>
      </c>
      <c r="C13" s="35">
        <f t="shared" si="1"/>
        <v>46669</v>
      </c>
      <c r="D13" s="14"/>
      <c r="E13" s="14"/>
      <c r="F13" s="14"/>
      <c r="G13" s="32" t="str">
        <f t="shared" si="0"/>
        <v/>
      </c>
    </row>
    <row r="14" spans="2:10" ht="18.95" customHeight="1" x14ac:dyDescent="0.3">
      <c r="B14" s="36">
        <f t="shared" si="2"/>
        <v>46670</v>
      </c>
      <c r="C14" s="35">
        <f t="shared" si="1"/>
        <v>46670</v>
      </c>
      <c r="D14" s="14"/>
      <c r="E14" s="14"/>
      <c r="F14" s="14"/>
      <c r="G14" s="32" t="str">
        <f t="shared" si="0"/>
        <v/>
      </c>
    </row>
    <row r="15" spans="2:10" ht="18.95" customHeight="1" x14ac:dyDescent="0.3">
      <c r="B15" s="36">
        <f t="shared" si="2"/>
        <v>46671</v>
      </c>
      <c r="C15" s="35">
        <f t="shared" si="1"/>
        <v>46671</v>
      </c>
      <c r="D15" s="14"/>
      <c r="E15" s="14"/>
      <c r="F15" s="14"/>
      <c r="G15" s="32" t="str">
        <f t="shared" si="0"/>
        <v/>
      </c>
    </row>
    <row r="16" spans="2:10" ht="18.95" customHeight="1" x14ac:dyDescent="0.3">
      <c r="B16" s="36">
        <f t="shared" si="2"/>
        <v>46672</v>
      </c>
      <c r="C16" s="35">
        <f t="shared" si="1"/>
        <v>46672</v>
      </c>
      <c r="D16" s="14"/>
      <c r="E16" s="14"/>
      <c r="F16" s="14"/>
      <c r="G16" s="32" t="str">
        <f t="shared" si="0"/>
        <v/>
      </c>
    </row>
    <row r="17" spans="2:7" ht="18.95" customHeight="1" x14ac:dyDescent="0.3">
      <c r="B17" s="36">
        <f t="shared" si="2"/>
        <v>46673</v>
      </c>
      <c r="C17" s="35">
        <f t="shared" si="1"/>
        <v>46673</v>
      </c>
      <c r="D17" s="14"/>
      <c r="E17" s="14"/>
      <c r="F17" s="14"/>
      <c r="G17" s="32" t="str">
        <f t="shared" si="0"/>
        <v/>
      </c>
    </row>
    <row r="18" spans="2:7" ht="18.95" customHeight="1" x14ac:dyDescent="0.3">
      <c r="B18" s="36">
        <f t="shared" si="2"/>
        <v>46674</v>
      </c>
      <c r="C18" s="35">
        <f t="shared" si="1"/>
        <v>46674</v>
      </c>
      <c r="D18" s="14"/>
      <c r="E18" s="14"/>
      <c r="F18" s="14"/>
      <c r="G18" s="32" t="str">
        <f t="shared" si="0"/>
        <v/>
      </c>
    </row>
    <row r="19" spans="2:7" ht="18.95" customHeight="1" x14ac:dyDescent="0.3">
      <c r="B19" s="36">
        <f t="shared" si="2"/>
        <v>46675</v>
      </c>
      <c r="C19" s="35">
        <f t="shared" si="1"/>
        <v>46675</v>
      </c>
      <c r="D19" s="14"/>
      <c r="E19" s="14"/>
      <c r="F19" s="14"/>
      <c r="G19" s="32" t="str">
        <f t="shared" si="0"/>
        <v/>
      </c>
    </row>
    <row r="20" spans="2:7" ht="18.95" customHeight="1" x14ac:dyDescent="0.3">
      <c r="B20" s="36">
        <f t="shared" si="2"/>
        <v>46676</v>
      </c>
      <c r="C20" s="35">
        <f t="shared" si="1"/>
        <v>46676</v>
      </c>
      <c r="D20" s="14"/>
      <c r="E20" s="14"/>
      <c r="F20" s="14"/>
      <c r="G20" s="32" t="str">
        <f t="shared" si="0"/>
        <v/>
      </c>
    </row>
    <row r="21" spans="2:7" ht="18.95" customHeight="1" x14ac:dyDescent="0.3">
      <c r="B21" s="36">
        <f t="shared" si="2"/>
        <v>46677</v>
      </c>
      <c r="C21" s="35">
        <f t="shared" si="1"/>
        <v>46677</v>
      </c>
      <c r="D21" s="14"/>
      <c r="E21" s="14"/>
      <c r="F21" s="14"/>
      <c r="G21" s="32" t="str">
        <f t="shared" si="0"/>
        <v/>
      </c>
    </row>
    <row r="22" spans="2:7" ht="18.95" customHeight="1" x14ac:dyDescent="0.3">
      <c r="B22" s="36">
        <f t="shared" si="2"/>
        <v>46678</v>
      </c>
      <c r="C22" s="35">
        <f t="shared" si="1"/>
        <v>46678</v>
      </c>
      <c r="D22" s="14"/>
      <c r="E22" s="14"/>
      <c r="F22" s="14"/>
      <c r="G22" s="32" t="str">
        <f t="shared" si="0"/>
        <v/>
      </c>
    </row>
    <row r="23" spans="2:7" ht="18.95" customHeight="1" x14ac:dyDescent="0.3">
      <c r="B23" s="36">
        <f t="shared" si="2"/>
        <v>46679</v>
      </c>
      <c r="C23" s="35">
        <f t="shared" si="1"/>
        <v>46679</v>
      </c>
      <c r="D23" s="14"/>
      <c r="E23" s="14"/>
      <c r="F23" s="14"/>
      <c r="G23" s="32" t="str">
        <f t="shared" si="0"/>
        <v/>
      </c>
    </row>
    <row r="24" spans="2:7" ht="18.95" customHeight="1" x14ac:dyDescent="0.3">
      <c r="B24" s="36">
        <f t="shared" si="2"/>
        <v>46680</v>
      </c>
      <c r="C24" s="35">
        <f t="shared" si="1"/>
        <v>46680</v>
      </c>
      <c r="D24" s="14"/>
      <c r="E24" s="14"/>
      <c r="F24" s="14"/>
      <c r="G24" s="32" t="str">
        <f t="shared" si="0"/>
        <v/>
      </c>
    </row>
    <row r="25" spans="2:7" ht="18.95" customHeight="1" x14ac:dyDescent="0.3">
      <c r="B25" s="36">
        <f t="shared" si="2"/>
        <v>46681</v>
      </c>
      <c r="C25" s="35">
        <f t="shared" si="1"/>
        <v>46681</v>
      </c>
      <c r="D25" s="14"/>
      <c r="E25" s="14"/>
      <c r="F25" s="14"/>
      <c r="G25" s="32" t="str">
        <f t="shared" si="0"/>
        <v/>
      </c>
    </row>
    <row r="26" spans="2:7" ht="18.95" customHeight="1" x14ac:dyDescent="0.3">
      <c r="B26" s="36">
        <f t="shared" si="2"/>
        <v>46682</v>
      </c>
      <c r="C26" s="35">
        <f t="shared" si="1"/>
        <v>46682</v>
      </c>
      <c r="D26" s="14"/>
      <c r="E26" s="14"/>
      <c r="F26" s="14"/>
      <c r="G26" s="32" t="str">
        <f t="shared" si="0"/>
        <v/>
      </c>
    </row>
    <row r="27" spans="2:7" ht="18.95" customHeight="1" x14ac:dyDescent="0.3">
      <c r="B27" s="36">
        <f t="shared" si="2"/>
        <v>46683</v>
      </c>
      <c r="C27" s="35">
        <f t="shared" si="1"/>
        <v>46683</v>
      </c>
      <c r="D27" s="14"/>
      <c r="E27" s="14"/>
      <c r="F27" s="14"/>
      <c r="G27" s="32" t="str">
        <f t="shared" si="0"/>
        <v/>
      </c>
    </row>
    <row r="28" spans="2:7" ht="18.95" customHeight="1" x14ac:dyDescent="0.3">
      <c r="B28" s="36">
        <f t="shared" si="2"/>
        <v>46684</v>
      </c>
      <c r="C28" s="35">
        <f t="shared" si="1"/>
        <v>46684</v>
      </c>
      <c r="D28" s="14"/>
      <c r="E28" s="14"/>
      <c r="F28" s="14"/>
      <c r="G28" s="32" t="str">
        <f t="shared" si="0"/>
        <v/>
      </c>
    </row>
    <row r="29" spans="2:7" ht="18.95" customHeight="1" x14ac:dyDescent="0.3">
      <c r="B29" s="36">
        <f t="shared" si="2"/>
        <v>46685</v>
      </c>
      <c r="C29" s="35">
        <f t="shared" si="1"/>
        <v>46685</v>
      </c>
      <c r="D29" s="14"/>
      <c r="E29" s="14"/>
      <c r="F29" s="14"/>
      <c r="G29" s="32" t="str">
        <f t="shared" si="0"/>
        <v/>
      </c>
    </row>
    <row r="30" spans="2:7" ht="18.95" customHeight="1" x14ac:dyDescent="0.3">
      <c r="B30" s="36">
        <f t="shared" si="2"/>
        <v>46686</v>
      </c>
      <c r="C30" s="35">
        <f t="shared" si="1"/>
        <v>46686</v>
      </c>
      <c r="D30" s="14"/>
      <c r="E30" s="14"/>
      <c r="F30" s="14"/>
      <c r="G30" s="32" t="str">
        <f t="shared" si="0"/>
        <v/>
      </c>
    </row>
    <row r="31" spans="2:7" ht="18.95" customHeight="1" x14ac:dyDescent="0.3">
      <c r="B31" s="36">
        <f t="shared" si="2"/>
        <v>46687</v>
      </c>
      <c r="C31" s="35">
        <f t="shared" si="1"/>
        <v>46687</v>
      </c>
      <c r="D31" s="14"/>
      <c r="E31" s="14"/>
      <c r="F31" s="14"/>
      <c r="G31" s="32" t="str">
        <f t="shared" si="0"/>
        <v/>
      </c>
    </row>
    <row r="32" spans="2:7" ht="18.95" customHeight="1" x14ac:dyDescent="0.3">
      <c r="B32" s="36">
        <f t="shared" si="2"/>
        <v>46688</v>
      </c>
      <c r="C32" s="35">
        <f t="shared" si="1"/>
        <v>46688</v>
      </c>
      <c r="D32" s="14"/>
      <c r="E32" s="14"/>
      <c r="F32" s="14"/>
      <c r="G32" s="32" t="str">
        <f t="shared" si="0"/>
        <v/>
      </c>
    </row>
    <row r="33" spans="2:7" ht="18.95" customHeight="1" x14ac:dyDescent="0.3">
      <c r="B33" s="36">
        <f t="shared" si="2"/>
        <v>46689</v>
      </c>
      <c r="C33" s="35">
        <f t="shared" si="1"/>
        <v>46689</v>
      </c>
      <c r="D33" s="14"/>
      <c r="E33" s="14"/>
      <c r="F33" s="14"/>
      <c r="G33" s="32" t="str">
        <f t="shared" si="0"/>
        <v/>
      </c>
    </row>
    <row r="34" spans="2:7" ht="18.95" customHeight="1" x14ac:dyDescent="0.3">
      <c r="B34" s="36">
        <f t="shared" si="2"/>
        <v>46690</v>
      </c>
      <c r="C34" s="35">
        <f t="shared" si="1"/>
        <v>46690</v>
      </c>
      <c r="D34" s="14"/>
      <c r="E34" s="14"/>
      <c r="F34" s="14"/>
      <c r="G34" s="32" t="str">
        <f t="shared" si="0"/>
        <v/>
      </c>
    </row>
    <row r="35" spans="2:7" ht="18.95" customHeight="1" x14ac:dyDescent="0.3">
      <c r="B35" s="36">
        <f t="shared" si="2"/>
        <v>46691</v>
      </c>
      <c r="C35" s="35">
        <f t="shared" si="1"/>
        <v>46691</v>
      </c>
      <c r="D35" s="14"/>
      <c r="E35" s="14"/>
      <c r="F35" s="14"/>
      <c r="G35" s="32" t="str">
        <f t="shared" si="0"/>
        <v/>
      </c>
    </row>
    <row r="36" spans="2:7" x14ac:dyDescent="0.3">
      <c r="D36" s="11"/>
    </row>
    <row r="37" spans="2:7" x14ac:dyDescent="0.3">
      <c r="D37" s="11"/>
    </row>
    <row r="38" spans="2:7" x14ac:dyDescent="0.3">
      <c r="D38" s="11"/>
    </row>
    <row r="39" spans="2:7" x14ac:dyDescent="0.3">
      <c r="D39" s="11"/>
    </row>
  </sheetData>
  <sheetProtection algorithmName="SHA-512" hashValue="9Vp5dGUWd/g8ZEIcuLGxVC97I5exofpvwKagBclYnXsSkWI2c+kkfoxoZSzxx4Sy9OYQm+Fh/z37zQ7cz81QRQ==" saltValue="f0kvhlkqicS/6etb4P09WA==" spinCount="100000" sheet="1" objects="1" scenarios="1"/>
  <mergeCells count="4">
    <mergeCell ref="B4:C4"/>
    <mergeCell ref="B1:G1"/>
    <mergeCell ref="B2:C2"/>
    <mergeCell ref="B3:C3"/>
  </mergeCells>
  <conditionalFormatting sqref="B5:G35">
    <cfRule type="expression" dxfId="6" priority="2">
      <formula>WEEKDAY($B5,2)&gt;5</formula>
    </cfRule>
  </conditionalFormatting>
  <printOptions horizontalCentered="1"/>
  <pageMargins left="0.16" right="0.13" top="0.39370078740157483" bottom="0.39370078740157483" header="0" footer="0"/>
  <pageSetup paperSize="9" scale="90" fitToWidth="0" fitToHeight="0" orientation="portrait" horizontalDpi="4294967293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19F6596-A41A-405B-9287-9E6B1B29EFDD}">
            <xm:f>MATCH($B5,Feiertage!$B$2:$B$49,0)&gt;0</xm:f>
            <x14:dxf>
              <fill>
                <patternFill patternType="lightUp">
                  <fgColor theme="2" tint="-0.24994659260841701"/>
                  <bgColor theme="8" tint="0.79998168889431442"/>
                </patternFill>
              </fill>
            </x14:dxf>
          </x14:cfRule>
          <xm:sqref>B5:G35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208DB-6329-4EB6-AEC3-71C9E4AC0769}">
  <dimension ref="B1:J38"/>
  <sheetViews>
    <sheetView showGridLines="0" workbookViewId="0">
      <pane ySplit="4" topLeftCell="A5" activePane="bottomLeft" state="frozen"/>
      <selection activeCell="D5" sqref="D5"/>
      <selection pane="bottomLeft" activeCell="D5" sqref="D5"/>
    </sheetView>
  </sheetViews>
  <sheetFormatPr baseColWidth="10" defaultRowHeight="16.5" x14ac:dyDescent="0.3"/>
  <cols>
    <col min="1" max="1" width="1.5703125" style="9" customWidth="1"/>
    <col min="2" max="2" width="7.7109375" style="9" customWidth="1"/>
    <col min="3" max="3" width="8.5703125" style="9" customWidth="1"/>
    <col min="4" max="7" width="20.7109375" style="9" customWidth="1"/>
    <col min="8" max="9" width="11.42578125" style="16"/>
    <col min="10" max="16384" width="11.42578125" style="9"/>
  </cols>
  <sheetData>
    <row r="1" spans="2:10" ht="45" customHeight="1" thickBot="1" x14ac:dyDescent="0.35">
      <c r="B1" s="47" t="s">
        <v>0</v>
      </c>
      <c r="C1" s="47"/>
      <c r="D1" s="47"/>
      <c r="E1" s="47"/>
      <c r="F1" s="47"/>
      <c r="G1" s="47"/>
      <c r="H1" s="28"/>
      <c r="I1" s="28"/>
    </row>
    <row r="2" spans="2:10" ht="36" customHeight="1" thickTop="1" thickBot="1" x14ac:dyDescent="0.35">
      <c r="B2" s="50" t="s">
        <v>5</v>
      </c>
      <c r="C2" s="51"/>
      <c r="D2" s="41" t="s">
        <v>46</v>
      </c>
      <c r="E2" s="42" t="s">
        <v>6</v>
      </c>
      <c r="F2" s="43" t="s">
        <v>7</v>
      </c>
      <c r="G2" s="44" t="s">
        <v>1</v>
      </c>
    </row>
    <row r="3" spans="2:10" s="10" customFormat="1" ht="21.75" customHeight="1" thickTop="1" x14ac:dyDescent="0.25">
      <c r="B3" s="52">
        <f>EDATE(Oktober!$B$3,1)</f>
        <v>46692</v>
      </c>
      <c r="C3" s="53"/>
      <c r="D3" s="17">
        <v>3.3333333333333335</v>
      </c>
      <c r="E3" s="33">
        <f>SUM(G5:G34)</f>
        <v>0</v>
      </c>
      <c r="F3" s="33">
        <f>IFERROR(IF(E3&lt;=D3,E3,D3),"")</f>
        <v>0</v>
      </c>
      <c r="G3" s="33">
        <f>IFERROR(E3-F3, "")</f>
        <v>0</v>
      </c>
      <c r="H3" s="29"/>
      <c r="I3" s="29"/>
    </row>
    <row r="4" spans="2:10" ht="19.5" customHeight="1" x14ac:dyDescent="0.3">
      <c r="B4" s="48" t="s">
        <v>2</v>
      </c>
      <c r="C4" s="49"/>
      <c r="D4" s="45" t="s">
        <v>8</v>
      </c>
      <c r="E4" s="45" t="s">
        <v>3</v>
      </c>
      <c r="F4" s="45" t="s">
        <v>9</v>
      </c>
      <c r="G4" s="46" t="s">
        <v>4</v>
      </c>
      <c r="H4" s="30"/>
      <c r="J4" s="31"/>
    </row>
    <row r="5" spans="2:10" ht="18.95" customHeight="1" x14ac:dyDescent="0.3">
      <c r="B5" s="34">
        <f>B3</f>
        <v>46692</v>
      </c>
      <c r="C5" s="35">
        <f>B5</f>
        <v>46692</v>
      </c>
      <c r="D5" s="12"/>
      <c r="E5" s="13"/>
      <c r="F5" s="12"/>
      <c r="G5" s="32" t="str">
        <f t="shared" ref="G5:G34" si="0">IF(F5,IF(D5,IF(D5&gt;F5,F5+"24:00"-D5,F5-D5)-E5,""),"")</f>
        <v/>
      </c>
    </row>
    <row r="6" spans="2:10" ht="18.95" customHeight="1" x14ac:dyDescent="0.3">
      <c r="B6" s="36">
        <f>B5+1</f>
        <v>46693</v>
      </c>
      <c r="C6" s="35">
        <f t="shared" ref="C6:C34" si="1">B6</f>
        <v>46693</v>
      </c>
      <c r="D6" s="14"/>
      <c r="E6" s="14"/>
      <c r="F6" s="14"/>
      <c r="G6" s="32" t="str">
        <f t="shared" si="0"/>
        <v/>
      </c>
    </row>
    <row r="7" spans="2:10" ht="18.95" customHeight="1" x14ac:dyDescent="0.3">
      <c r="B7" s="36">
        <f t="shared" ref="B7:B34" si="2">B6+1</f>
        <v>46694</v>
      </c>
      <c r="C7" s="35">
        <f t="shared" si="1"/>
        <v>46694</v>
      </c>
      <c r="D7" s="14"/>
      <c r="E7" s="14"/>
      <c r="F7" s="14"/>
      <c r="G7" s="32" t="str">
        <f t="shared" si="0"/>
        <v/>
      </c>
    </row>
    <row r="8" spans="2:10" ht="18.95" customHeight="1" x14ac:dyDescent="0.3">
      <c r="B8" s="36">
        <f t="shared" si="2"/>
        <v>46695</v>
      </c>
      <c r="C8" s="35">
        <f t="shared" si="1"/>
        <v>46695</v>
      </c>
      <c r="D8" s="14"/>
      <c r="E8" s="14"/>
      <c r="F8" s="14"/>
      <c r="G8" s="32" t="str">
        <f t="shared" si="0"/>
        <v/>
      </c>
    </row>
    <row r="9" spans="2:10" ht="18.95" customHeight="1" x14ac:dyDescent="0.3">
      <c r="B9" s="36">
        <f t="shared" si="2"/>
        <v>46696</v>
      </c>
      <c r="C9" s="35">
        <f t="shared" si="1"/>
        <v>46696</v>
      </c>
      <c r="D9" s="14"/>
      <c r="E9" s="14"/>
      <c r="F9" s="14"/>
      <c r="G9" s="32" t="str">
        <f t="shared" si="0"/>
        <v/>
      </c>
    </row>
    <row r="10" spans="2:10" ht="18.95" customHeight="1" x14ac:dyDescent="0.3">
      <c r="B10" s="36">
        <f t="shared" si="2"/>
        <v>46697</v>
      </c>
      <c r="C10" s="35">
        <f t="shared" si="1"/>
        <v>46697</v>
      </c>
      <c r="D10" s="14"/>
      <c r="E10" s="14"/>
      <c r="F10" s="14"/>
      <c r="G10" s="32" t="str">
        <f t="shared" si="0"/>
        <v/>
      </c>
    </row>
    <row r="11" spans="2:10" ht="18.95" customHeight="1" x14ac:dyDescent="0.3">
      <c r="B11" s="36">
        <f t="shared" si="2"/>
        <v>46698</v>
      </c>
      <c r="C11" s="35">
        <f t="shared" si="1"/>
        <v>46698</v>
      </c>
      <c r="D11" s="14"/>
      <c r="E11" s="14"/>
      <c r="F11" s="14"/>
      <c r="G11" s="32" t="str">
        <f t="shared" si="0"/>
        <v/>
      </c>
    </row>
    <row r="12" spans="2:10" ht="18.95" customHeight="1" x14ac:dyDescent="0.3">
      <c r="B12" s="36">
        <f t="shared" si="2"/>
        <v>46699</v>
      </c>
      <c r="C12" s="35">
        <f t="shared" si="1"/>
        <v>46699</v>
      </c>
      <c r="D12" s="14"/>
      <c r="E12" s="14"/>
      <c r="F12" s="14"/>
      <c r="G12" s="32" t="str">
        <f t="shared" si="0"/>
        <v/>
      </c>
    </row>
    <row r="13" spans="2:10" ht="18.95" customHeight="1" x14ac:dyDescent="0.3">
      <c r="B13" s="36">
        <f t="shared" si="2"/>
        <v>46700</v>
      </c>
      <c r="C13" s="35">
        <f t="shared" si="1"/>
        <v>46700</v>
      </c>
      <c r="D13" s="14"/>
      <c r="E13" s="14"/>
      <c r="F13" s="14"/>
      <c r="G13" s="32" t="str">
        <f t="shared" si="0"/>
        <v/>
      </c>
    </row>
    <row r="14" spans="2:10" ht="18.95" customHeight="1" x14ac:dyDescent="0.3">
      <c r="B14" s="36">
        <f t="shared" si="2"/>
        <v>46701</v>
      </c>
      <c r="C14" s="35">
        <f t="shared" si="1"/>
        <v>46701</v>
      </c>
      <c r="D14" s="14"/>
      <c r="E14" s="14"/>
      <c r="F14" s="14"/>
      <c r="G14" s="32" t="str">
        <f t="shared" si="0"/>
        <v/>
      </c>
    </row>
    <row r="15" spans="2:10" ht="18.95" customHeight="1" x14ac:dyDescent="0.3">
      <c r="B15" s="36">
        <f t="shared" si="2"/>
        <v>46702</v>
      </c>
      <c r="C15" s="35">
        <f t="shared" si="1"/>
        <v>46702</v>
      </c>
      <c r="D15" s="14"/>
      <c r="E15" s="14"/>
      <c r="F15" s="14"/>
      <c r="G15" s="32" t="str">
        <f t="shared" si="0"/>
        <v/>
      </c>
    </row>
    <row r="16" spans="2:10" ht="18.95" customHeight="1" x14ac:dyDescent="0.3">
      <c r="B16" s="36">
        <f t="shared" si="2"/>
        <v>46703</v>
      </c>
      <c r="C16" s="35">
        <f t="shared" si="1"/>
        <v>46703</v>
      </c>
      <c r="D16" s="14"/>
      <c r="E16" s="14"/>
      <c r="F16" s="14"/>
      <c r="G16" s="32" t="str">
        <f t="shared" si="0"/>
        <v/>
      </c>
    </row>
    <row r="17" spans="2:7" ht="18.95" customHeight="1" x14ac:dyDescent="0.3">
      <c r="B17" s="36">
        <f t="shared" si="2"/>
        <v>46704</v>
      </c>
      <c r="C17" s="35">
        <f t="shared" si="1"/>
        <v>46704</v>
      </c>
      <c r="D17" s="14"/>
      <c r="E17" s="14"/>
      <c r="F17" s="14"/>
      <c r="G17" s="32" t="str">
        <f t="shared" si="0"/>
        <v/>
      </c>
    </row>
    <row r="18" spans="2:7" ht="18.95" customHeight="1" x14ac:dyDescent="0.3">
      <c r="B18" s="36">
        <f t="shared" si="2"/>
        <v>46705</v>
      </c>
      <c r="C18" s="35">
        <f t="shared" si="1"/>
        <v>46705</v>
      </c>
      <c r="D18" s="14"/>
      <c r="E18" s="14"/>
      <c r="F18" s="14"/>
      <c r="G18" s="32" t="str">
        <f t="shared" si="0"/>
        <v/>
      </c>
    </row>
    <row r="19" spans="2:7" ht="18.95" customHeight="1" x14ac:dyDescent="0.3">
      <c r="B19" s="36">
        <f t="shared" si="2"/>
        <v>46706</v>
      </c>
      <c r="C19" s="35">
        <f t="shared" si="1"/>
        <v>46706</v>
      </c>
      <c r="D19" s="14"/>
      <c r="E19" s="14"/>
      <c r="F19" s="14"/>
      <c r="G19" s="32" t="str">
        <f t="shared" si="0"/>
        <v/>
      </c>
    </row>
    <row r="20" spans="2:7" ht="18.95" customHeight="1" x14ac:dyDescent="0.3">
      <c r="B20" s="36">
        <f t="shared" si="2"/>
        <v>46707</v>
      </c>
      <c r="C20" s="35">
        <f t="shared" si="1"/>
        <v>46707</v>
      </c>
      <c r="D20" s="14"/>
      <c r="E20" s="14"/>
      <c r="F20" s="14"/>
      <c r="G20" s="32" t="str">
        <f t="shared" si="0"/>
        <v/>
      </c>
    </row>
    <row r="21" spans="2:7" ht="18.95" customHeight="1" x14ac:dyDescent="0.3">
      <c r="B21" s="36">
        <f t="shared" si="2"/>
        <v>46708</v>
      </c>
      <c r="C21" s="35">
        <f t="shared" si="1"/>
        <v>46708</v>
      </c>
      <c r="D21" s="14"/>
      <c r="E21" s="14"/>
      <c r="F21" s="14"/>
      <c r="G21" s="32" t="str">
        <f t="shared" si="0"/>
        <v/>
      </c>
    </row>
    <row r="22" spans="2:7" ht="18.95" customHeight="1" x14ac:dyDescent="0.3">
      <c r="B22" s="36">
        <f t="shared" si="2"/>
        <v>46709</v>
      </c>
      <c r="C22" s="35">
        <f t="shared" si="1"/>
        <v>46709</v>
      </c>
      <c r="D22" s="14"/>
      <c r="E22" s="14"/>
      <c r="F22" s="14"/>
      <c r="G22" s="32" t="str">
        <f t="shared" si="0"/>
        <v/>
      </c>
    </row>
    <row r="23" spans="2:7" ht="18.95" customHeight="1" x14ac:dyDescent="0.3">
      <c r="B23" s="36">
        <f t="shared" si="2"/>
        <v>46710</v>
      </c>
      <c r="C23" s="35">
        <f t="shared" si="1"/>
        <v>46710</v>
      </c>
      <c r="D23" s="14"/>
      <c r="E23" s="14"/>
      <c r="F23" s="14"/>
      <c r="G23" s="32" t="str">
        <f t="shared" si="0"/>
        <v/>
      </c>
    </row>
    <row r="24" spans="2:7" ht="18.95" customHeight="1" x14ac:dyDescent="0.3">
      <c r="B24" s="36">
        <f t="shared" si="2"/>
        <v>46711</v>
      </c>
      <c r="C24" s="35">
        <f t="shared" si="1"/>
        <v>46711</v>
      </c>
      <c r="D24" s="14"/>
      <c r="E24" s="14"/>
      <c r="F24" s="14"/>
      <c r="G24" s="32" t="str">
        <f t="shared" si="0"/>
        <v/>
      </c>
    </row>
    <row r="25" spans="2:7" ht="18.95" customHeight="1" x14ac:dyDescent="0.3">
      <c r="B25" s="36">
        <f t="shared" si="2"/>
        <v>46712</v>
      </c>
      <c r="C25" s="35">
        <f t="shared" si="1"/>
        <v>46712</v>
      </c>
      <c r="D25" s="14"/>
      <c r="E25" s="14"/>
      <c r="F25" s="14"/>
      <c r="G25" s="32" t="str">
        <f t="shared" si="0"/>
        <v/>
      </c>
    </row>
    <row r="26" spans="2:7" ht="18.95" customHeight="1" x14ac:dyDescent="0.3">
      <c r="B26" s="36">
        <f t="shared" si="2"/>
        <v>46713</v>
      </c>
      <c r="C26" s="35">
        <f t="shared" si="1"/>
        <v>46713</v>
      </c>
      <c r="D26" s="14"/>
      <c r="E26" s="14"/>
      <c r="F26" s="14"/>
      <c r="G26" s="32" t="str">
        <f t="shared" si="0"/>
        <v/>
      </c>
    </row>
    <row r="27" spans="2:7" ht="18.95" customHeight="1" x14ac:dyDescent="0.3">
      <c r="B27" s="36">
        <f t="shared" si="2"/>
        <v>46714</v>
      </c>
      <c r="C27" s="35">
        <f t="shared" si="1"/>
        <v>46714</v>
      </c>
      <c r="D27" s="14"/>
      <c r="E27" s="14"/>
      <c r="F27" s="14"/>
      <c r="G27" s="32" t="str">
        <f t="shared" si="0"/>
        <v/>
      </c>
    </row>
    <row r="28" spans="2:7" ht="18.95" customHeight="1" x14ac:dyDescent="0.3">
      <c r="B28" s="36">
        <f t="shared" si="2"/>
        <v>46715</v>
      </c>
      <c r="C28" s="35">
        <f t="shared" si="1"/>
        <v>46715</v>
      </c>
      <c r="D28" s="14"/>
      <c r="E28" s="14"/>
      <c r="F28" s="14"/>
      <c r="G28" s="32" t="str">
        <f t="shared" si="0"/>
        <v/>
      </c>
    </row>
    <row r="29" spans="2:7" ht="18.95" customHeight="1" x14ac:dyDescent="0.3">
      <c r="B29" s="36">
        <f t="shared" si="2"/>
        <v>46716</v>
      </c>
      <c r="C29" s="35">
        <f t="shared" si="1"/>
        <v>46716</v>
      </c>
      <c r="D29" s="14"/>
      <c r="E29" s="14"/>
      <c r="F29" s="14"/>
      <c r="G29" s="32" t="str">
        <f t="shared" si="0"/>
        <v/>
      </c>
    </row>
    <row r="30" spans="2:7" ht="18.95" customHeight="1" x14ac:dyDescent="0.3">
      <c r="B30" s="36">
        <f t="shared" si="2"/>
        <v>46717</v>
      </c>
      <c r="C30" s="35">
        <f t="shared" si="1"/>
        <v>46717</v>
      </c>
      <c r="D30" s="14"/>
      <c r="E30" s="14"/>
      <c r="F30" s="14"/>
      <c r="G30" s="32" t="str">
        <f t="shared" si="0"/>
        <v/>
      </c>
    </row>
    <row r="31" spans="2:7" ht="18.95" customHeight="1" x14ac:dyDescent="0.3">
      <c r="B31" s="36">
        <f t="shared" si="2"/>
        <v>46718</v>
      </c>
      <c r="C31" s="35">
        <f t="shared" si="1"/>
        <v>46718</v>
      </c>
      <c r="D31" s="14"/>
      <c r="E31" s="14"/>
      <c r="F31" s="14"/>
      <c r="G31" s="32" t="str">
        <f t="shared" si="0"/>
        <v/>
      </c>
    </row>
    <row r="32" spans="2:7" ht="18.95" customHeight="1" x14ac:dyDescent="0.3">
      <c r="B32" s="36">
        <f t="shared" si="2"/>
        <v>46719</v>
      </c>
      <c r="C32" s="35">
        <f t="shared" si="1"/>
        <v>46719</v>
      </c>
      <c r="D32" s="14"/>
      <c r="E32" s="14"/>
      <c r="F32" s="14"/>
      <c r="G32" s="32" t="str">
        <f t="shared" si="0"/>
        <v/>
      </c>
    </row>
    <row r="33" spans="2:7" ht="18.95" customHeight="1" x14ac:dyDescent="0.3">
      <c r="B33" s="36">
        <f t="shared" si="2"/>
        <v>46720</v>
      </c>
      <c r="C33" s="35">
        <f t="shared" si="1"/>
        <v>46720</v>
      </c>
      <c r="D33" s="14"/>
      <c r="E33" s="14"/>
      <c r="F33" s="14"/>
      <c r="G33" s="32" t="str">
        <f t="shared" si="0"/>
        <v/>
      </c>
    </row>
    <row r="34" spans="2:7" ht="18.95" customHeight="1" x14ac:dyDescent="0.3">
      <c r="B34" s="36">
        <f t="shared" si="2"/>
        <v>46721</v>
      </c>
      <c r="C34" s="35">
        <f t="shared" si="1"/>
        <v>46721</v>
      </c>
      <c r="D34" s="14"/>
      <c r="E34" s="14"/>
      <c r="F34" s="14"/>
      <c r="G34" s="32" t="str">
        <f t="shared" si="0"/>
        <v/>
      </c>
    </row>
    <row r="35" spans="2:7" x14ac:dyDescent="0.3">
      <c r="B35" s="37"/>
      <c r="C35" s="37"/>
      <c r="D35" s="15"/>
      <c r="E35" s="16"/>
      <c r="F35" s="16"/>
      <c r="G35" s="37"/>
    </row>
    <row r="36" spans="2:7" x14ac:dyDescent="0.3">
      <c r="D36" s="11"/>
    </row>
    <row r="37" spans="2:7" x14ac:dyDescent="0.3">
      <c r="D37" s="11"/>
    </row>
    <row r="38" spans="2:7" x14ac:dyDescent="0.3">
      <c r="D38" s="11"/>
    </row>
  </sheetData>
  <sheetProtection algorithmName="SHA-512" hashValue="hWKyjAownS70bnNGuah+HhF3GZv13ZAjA17xX7vCJ27MFjP4/6W2xNSGzJj7ZMGEILRu6kPBYxqin8zy2K/1cQ==" saltValue="nHRUvCMmM67NZ8tBHwrJeQ==" spinCount="100000" sheet="1" objects="1" scenarios="1"/>
  <mergeCells count="4">
    <mergeCell ref="B4:C4"/>
    <mergeCell ref="B1:G1"/>
    <mergeCell ref="B2:C2"/>
    <mergeCell ref="B3:C3"/>
  </mergeCells>
  <conditionalFormatting sqref="B5:G34">
    <cfRule type="expression" dxfId="4" priority="2">
      <formula>WEEKDAY($B5,2)&gt;5</formula>
    </cfRule>
  </conditionalFormatting>
  <printOptions horizontalCentered="1"/>
  <pageMargins left="0.16" right="0.13" top="0.39370078740157483" bottom="0.39370078740157483" header="0" footer="0"/>
  <pageSetup paperSize="9" scale="90" fitToWidth="0" fitToHeight="0" orientation="portrait" horizontalDpi="4294967293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5BCE7A3-37E2-4F16-8161-A995BC45C01C}">
            <xm:f>MATCH($B5,Feiertage!$B$2:$B$49,0)&gt;0</xm:f>
            <x14:dxf>
              <fill>
                <patternFill patternType="lightUp">
                  <fgColor theme="2" tint="-0.24994659260841701"/>
                  <bgColor theme="8" tint="0.79998168889431442"/>
                </patternFill>
              </fill>
            </x14:dxf>
          </x14:cfRule>
          <xm:sqref>B5:G34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19BE6-4F38-4FDD-9FD3-CEBFB7553B85}">
  <dimension ref="B1:J39"/>
  <sheetViews>
    <sheetView showGridLines="0" workbookViewId="0">
      <pane ySplit="4" topLeftCell="A5" activePane="bottomLeft" state="frozen"/>
      <selection activeCell="D5" sqref="D5"/>
      <selection pane="bottomLeft" activeCell="D5" sqref="D5"/>
    </sheetView>
  </sheetViews>
  <sheetFormatPr baseColWidth="10" defaultRowHeight="16.5" x14ac:dyDescent="0.3"/>
  <cols>
    <col min="1" max="1" width="1.5703125" style="9" customWidth="1"/>
    <col min="2" max="2" width="7.7109375" style="9" customWidth="1"/>
    <col min="3" max="3" width="8.5703125" style="9" customWidth="1"/>
    <col min="4" max="7" width="20.7109375" style="9" customWidth="1"/>
    <col min="8" max="9" width="11.42578125" style="16"/>
    <col min="10" max="16384" width="11.42578125" style="9"/>
  </cols>
  <sheetData>
    <row r="1" spans="2:10" ht="45" customHeight="1" thickBot="1" x14ac:dyDescent="0.35">
      <c r="B1" s="47" t="s">
        <v>0</v>
      </c>
      <c r="C1" s="47"/>
      <c r="D1" s="47"/>
      <c r="E1" s="47"/>
      <c r="F1" s="47"/>
      <c r="G1" s="47"/>
      <c r="H1" s="28"/>
      <c r="I1" s="28"/>
    </row>
    <row r="2" spans="2:10" ht="36" customHeight="1" thickTop="1" thickBot="1" x14ac:dyDescent="0.35">
      <c r="B2" s="50" t="s">
        <v>5</v>
      </c>
      <c r="C2" s="51"/>
      <c r="D2" s="41" t="s">
        <v>46</v>
      </c>
      <c r="E2" s="42" t="s">
        <v>6</v>
      </c>
      <c r="F2" s="43" t="s">
        <v>7</v>
      </c>
      <c r="G2" s="44" t="s">
        <v>1</v>
      </c>
    </row>
    <row r="3" spans="2:10" s="10" customFormat="1" ht="21.75" customHeight="1" thickTop="1" x14ac:dyDescent="0.25">
      <c r="B3" s="52">
        <f>EDATE(November!$B$3,1)</f>
        <v>46722</v>
      </c>
      <c r="C3" s="53"/>
      <c r="D3" s="17">
        <v>3.3333333333333335</v>
      </c>
      <c r="E3" s="33">
        <f>SUM(G5:G35)</f>
        <v>0</v>
      </c>
      <c r="F3" s="33">
        <f>IFERROR(IF(E3&lt;=D3,E3,D3),"")</f>
        <v>0</v>
      </c>
      <c r="G3" s="33">
        <f>IFERROR(E3-F3, "")</f>
        <v>0</v>
      </c>
      <c r="H3" s="29"/>
      <c r="I3" s="29"/>
    </row>
    <row r="4" spans="2:10" ht="19.5" customHeight="1" x14ac:dyDescent="0.3">
      <c r="B4" s="48" t="s">
        <v>2</v>
      </c>
      <c r="C4" s="49"/>
      <c r="D4" s="45" t="s">
        <v>8</v>
      </c>
      <c r="E4" s="45" t="s">
        <v>3</v>
      </c>
      <c r="F4" s="45" t="s">
        <v>9</v>
      </c>
      <c r="G4" s="46" t="s">
        <v>4</v>
      </c>
      <c r="H4" s="30"/>
      <c r="J4" s="31"/>
    </row>
    <row r="5" spans="2:10" ht="18.95" customHeight="1" x14ac:dyDescent="0.3">
      <c r="B5" s="34">
        <f>B3</f>
        <v>46722</v>
      </c>
      <c r="C5" s="35">
        <f>B5</f>
        <v>46722</v>
      </c>
      <c r="D5" s="12"/>
      <c r="E5" s="13"/>
      <c r="F5" s="12"/>
      <c r="G5" s="32" t="str">
        <f t="shared" ref="G5:G35" si="0">IF(F5,IF(D5,IF(D5&gt;F5,F5+"24:00"-D5,F5-D5)-E5,""),"")</f>
        <v/>
      </c>
    </row>
    <row r="6" spans="2:10" ht="18.95" customHeight="1" x14ac:dyDescent="0.3">
      <c r="B6" s="36">
        <f>B5+1</f>
        <v>46723</v>
      </c>
      <c r="C6" s="35">
        <f t="shared" ref="C6:C35" si="1">B6</f>
        <v>46723</v>
      </c>
      <c r="D6" s="14"/>
      <c r="E6" s="14"/>
      <c r="F6" s="14"/>
      <c r="G6" s="32" t="str">
        <f t="shared" si="0"/>
        <v/>
      </c>
    </row>
    <row r="7" spans="2:10" ht="18.95" customHeight="1" x14ac:dyDescent="0.3">
      <c r="B7" s="36">
        <f t="shared" ref="B7:B35" si="2">B6+1</f>
        <v>46724</v>
      </c>
      <c r="C7" s="35">
        <f t="shared" si="1"/>
        <v>46724</v>
      </c>
      <c r="D7" s="14"/>
      <c r="E7" s="14"/>
      <c r="F7" s="14"/>
      <c r="G7" s="32" t="str">
        <f t="shared" si="0"/>
        <v/>
      </c>
    </row>
    <row r="8" spans="2:10" ht="18.95" customHeight="1" x14ac:dyDescent="0.3">
      <c r="B8" s="36">
        <f t="shared" si="2"/>
        <v>46725</v>
      </c>
      <c r="C8" s="35">
        <f t="shared" si="1"/>
        <v>46725</v>
      </c>
      <c r="D8" s="14"/>
      <c r="E8" s="14"/>
      <c r="F8" s="14"/>
      <c r="G8" s="32" t="str">
        <f t="shared" si="0"/>
        <v/>
      </c>
    </row>
    <row r="9" spans="2:10" ht="18.95" customHeight="1" x14ac:dyDescent="0.3">
      <c r="B9" s="36">
        <f t="shared" si="2"/>
        <v>46726</v>
      </c>
      <c r="C9" s="35">
        <f t="shared" si="1"/>
        <v>46726</v>
      </c>
      <c r="D9" s="14"/>
      <c r="E9" s="14"/>
      <c r="F9" s="14"/>
      <c r="G9" s="32" t="str">
        <f t="shared" si="0"/>
        <v/>
      </c>
    </row>
    <row r="10" spans="2:10" ht="18.95" customHeight="1" x14ac:dyDescent="0.3">
      <c r="B10" s="36">
        <f t="shared" si="2"/>
        <v>46727</v>
      </c>
      <c r="C10" s="35">
        <f t="shared" si="1"/>
        <v>46727</v>
      </c>
      <c r="D10" s="14"/>
      <c r="E10" s="14"/>
      <c r="F10" s="14"/>
      <c r="G10" s="32" t="str">
        <f t="shared" si="0"/>
        <v/>
      </c>
    </row>
    <row r="11" spans="2:10" ht="18.95" customHeight="1" x14ac:dyDescent="0.3">
      <c r="B11" s="36">
        <f t="shared" si="2"/>
        <v>46728</v>
      </c>
      <c r="C11" s="35">
        <f t="shared" si="1"/>
        <v>46728</v>
      </c>
      <c r="D11" s="14"/>
      <c r="E11" s="14"/>
      <c r="F11" s="14"/>
      <c r="G11" s="32" t="str">
        <f t="shared" si="0"/>
        <v/>
      </c>
    </row>
    <row r="12" spans="2:10" ht="18.95" customHeight="1" x14ac:dyDescent="0.3">
      <c r="B12" s="36">
        <f t="shared" si="2"/>
        <v>46729</v>
      </c>
      <c r="C12" s="35">
        <f t="shared" si="1"/>
        <v>46729</v>
      </c>
      <c r="D12" s="14"/>
      <c r="E12" s="14"/>
      <c r="F12" s="14"/>
      <c r="G12" s="32" t="str">
        <f t="shared" si="0"/>
        <v/>
      </c>
    </row>
    <row r="13" spans="2:10" ht="18.95" customHeight="1" x14ac:dyDescent="0.3">
      <c r="B13" s="36">
        <f t="shared" si="2"/>
        <v>46730</v>
      </c>
      <c r="C13" s="35">
        <f t="shared" si="1"/>
        <v>46730</v>
      </c>
      <c r="D13" s="14"/>
      <c r="E13" s="14"/>
      <c r="F13" s="14"/>
      <c r="G13" s="32" t="str">
        <f t="shared" si="0"/>
        <v/>
      </c>
    </row>
    <row r="14" spans="2:10" ht="18.95" customHeight="1" x14ac:dyDescent="0.3">
      <c r="B14" s="36">
        <f t="shared" si="2"/>
        <v>46731</v>
      </c>
      <c r="C14" s="35">
        <f t="shared" si="1"/>
        <v>46731</v>
      </c>
      <c r="D14" s="14"/>
      <c r="E14" s="14"/>
      <c r="F14" s="14"/>
      <c r="G14" s="32" t="str">
        <f t="shared" si="0"/>
        <v/>
      </c>
    </row>
    <row r="15" spans="2:10" ht="18.95" customHeight="1" x14ac:dyDescent="0.3">
      <c r="B15" s="36">
        <f t="shared" si="2"/>
        <v>46732</v>
      </c>
      <c r="C15" s="35">
        <f t="shared" si="1"/>
        <v>46732</v>
      </c>
      <c r="D15" s="14"/>
      <c r="E15" s="14"/>
      <c r="F15" s="14"/>
      <c r="G15" s="32" t="str">
        <f t="shared" si="0"/>
        <v/>
      </c>
    </row>
    <row r="16" spans="2:10" ht="18.95" customHeight="1" x14ac:dyDescent="0.3">
      <c r="B16" s="36">
        <f t="shared" si="2"/>
        <v>46733</v>
      </c>
      <c r="C16" s="35">
        <f t="shared" si="1"/>
        <v>46733</v>
      </c>
      <c r="D16" s="14"/>
      <c r="E16" s="14"/>
      <c r="F16" s="14"/>
      <c r="G16" s="32" t="str">
        <f t="shared" si="0"/>
        <v/>
      </c>
    </row>
    <row r="17" spans="2:7" ht="18.95" customHeight="1" x14ac:dyDescent="0.3">
      <c r="B17" s="36">
        <f t="shared" si="2"/>
        <v>46734</v>
      </c>
      <c r="C17" s="35">
        <f t="shared" si="1"/>
        <v>46734</v>
      </c>
      <c r="D17" s="14"/>
      <c r="E17" s="14"/>
      <c r="F17" s="14"/>
      <c r="G17" s="32" t="str">
        <f t="shared" si="0"/>
        <v/>
      </c>
    </row>
    <row r="18" spans="2:7" ht="18.95" customHeight="1" x14ac:dyDescent="0.3">
      <c r="B18" s="36">
        <f t="shared" si="2"/>
        <v>46735</v>
      </c>
      <c r="C18" s="35">
        <f t="shared" si="1"/>
        <v>46735</v>
      </c>
      <c r="D18" s="14"/>
      <c r="E18" s="14"/>
      <c r="F18" s="14"/>
      <c r="G18" s="32" t="str">
        <f t="shared" si="0"/>
        <v/>
      </c>
    </row>
    <row r="19" spans="2:7" ht="18.95" customHeight="1" x14ac:dyDescent="0.3">
      <c r="B19" s="36">
        <f t="shared" si="2"/>
        <v>46736</v>
      </c>
      <c r="C19" s="35">
        <f t="shared" si="1"/>
        <v>46736</v>
      </c>
      <c r="D19" s="14"/>
      <c r="E19" s="14"/>
      <c r="F19" s="14"/>
      <c r="G19" s="32" t="str">
        <f t="shared" si="0"/>
        <v/>
      </c>
    </row>
    <row r="20" spans="2:7" ht="18.95" customHeight="1" x14ac:dyDescent="0.3">
      <c r="B20" s="36">
        <f t="shared" si="2"/>
        <v>46737</v>
      </c>
      <c r="C20" s="35">
        <f t="shared" si="1"/>
        <v>46737</v>
      </c>
      <c r="D20" s="14"/>
      <c r="E20" s="14"/>
      <c r="F20" s="14"/>
      <c r="G20" s="32" t="str">
        <f t="shared" si="0"/>
        <v/>
      </c>
    </row>
    <row r="21" spans="2:7" ht="18.95" customHeight="1" x14ac:dyDescent="0.3">
      <c r="B21" s="36">
        <f t="shared" si="2"/>
        <v>46738</v>
      </c>
      <c r="C21" s="35">
        <f t="shared" si="1"/>
        <v>46738</v>
      </c>
      <c r="D21" s="14"/>
      <c r="E21" s="14"/>
      <c r="F21" s="14"/>
      <c r="G21" s="32" t="str">
        <f t="shared" si="0"/>
        <v/>
      </c>
    </row>
    <row r="22" spans="2:7" ht="18.95" customHeight="1" x14ac:dyDescent="0.3">
      <c r="B22" s="36">
        <f t="shared" si="2"/>
        <v>46739</v>
      </c>
      <c r="C22" s="35">
        <f t="shared" si="1"/>
        <v>46739</v>
      </c>
      <c r="D22" s="14"/>
      <c r="E22" s="14"/>
      <c r="F22" s="14"/>
      <c r="G22" s="32" t="str">
        <f t="shared" si="0"/>
        <v/>
      </c>
    </row>
    <row r="23" spans="2:7" ht="18.95" customHeight="1" x14ac:dyDescent="0.3">
      <c r="B23" s="36">
        <f t="shared" si="2"/>
        <v>46740</v>
      </c>
      <c r="C23" s="35">
        <f t="shared" si="1"/>
        <v>46740</v>
      </c>
      <c r="D23" s="14"/>
      <c r="E23" s="14"/>
      <c r="F23" s="14"/>
      <c r="G23" s="32" t="str">
        <f t="shared" si="0"/>
        <v/>
      </c>
    </row>
    <row r="24" spans="2:7" ht="18.95" customHeight="1" x14ac:dyDescent="0.3">
      <c r="B24" s="36">
        <f t="shared" si="2"/>
        <v>46741</v>
      </c>
      <c r="C24" s="35">
        <f t="shared" si="1"/>
        <v>46741</v>
      </c>
      <c r="D24" s="14"/>
      <c r="E24" s="14"/>
      <c r="F24" s="14"/>
      <c r="G24" s="32" t="str">
        <f t="shared" si="0"/>
        <v/>
      </c>
    </row>
    <row r="25" spans="2:7" ht="18.95" customHeight="1" x14ac:dyDescent="0.3">
      <c r="B25" s="36">
        <f t="shared" si="2"/>
        <v>46742</v>
      </c>
      <c r="C25" s="35">
        <f t="shared" si="1"/>
        <v>46742</v>
      </c>
      <c r="D25" s="14"/>
      <c r="E25" s="14"/>
      <c r="F25" s="14"/>
      <c r="G25" s="32" t="str">
        <f t="shared" si="0"/>
        <v/>
      </c>
    </row>
    <row r="26" spans="2:7" ht="18.95" customHeight="1" x14ac:dyDescent="0.3">
      <c r="B26" s="36">
        <f t="shared" si="2"/>
        <v>46743</v>
      </c>
      <c r="C26" s="35">
        <f t="shared" si="1"/>
        <v>46743</v>
      </c>
      <c r="D26" s="14"/>
      <c r="E26" s="14"/>
      <c r="F26" s="14"/>
      <c r="G26" s="32" t="str">
        <f t="shared" si="0"/>
        <v/>
      </c>
    </row>
    <row r="27" spans="2:7" ht="18.95" customHeight="1" x14ac:dyDescent="0.3">
      <c r="B27" s="36">
        <f t="shared" si="2"/>
        <v>46744</v>
      </c>
      <c r="C27" s="35">
        <f t="shared" si="1"/>
        <v>46744</v>
      </c>
      <c r="D27" s="14"/>
      <c r="E27" s="14"/>
      <c r="F27" s="14"/>
      <c r="G27" s="32" t="str">
        <f t="shared" si="0"/>
        <v/>
      </c>
    </row>
    <row r="28" spans="2:7" ht="18.95" customHeight="1" x14ac:dyDescent="0.3">
      <c r="B28" s="36">
        <f t="shared" si="2"/>
        <v>46745</v>
      </c>
      <c r="C28" s="35">
        <f t="shared" si="1"/>
        <v>46745</v>
      </c>
      <c r="D28" s="14"/>
      <c r="E28" s="14"/>
      <c r="F28" s="14"/>
      <c r="G28" s="32" t="str">
        <f t="shared" si="0"/>
        <v/>
      </c>
    </row>
    <row r="29" spans="2:7" ht="18.95" customHeight="1" x14ac:dyDescent="0.3">
      <c r="B29" s="36">
        <f t="shared" si="2"/>
        <v>46746</v>
      </c>
      <c r="C29" s="35">
        <f t="shared" si="1"/>
        <v>46746</v>
      </c>
      <c r="D29" s="14"/>
      <c r="E29" s="14"/>
      <c r="F29" s="14"/>
      <c r="G29" s="32" t="str">
        <f t="shared" si="0"/>
        <v/>
      </c>
    </row>
    <row r="30" spans="2:7" ht="18.95" customHeight="1" x14ac:dyDescent="0.3">
      <c r="B30" s="36">
        <f t="shared" si="2"/>
        <v>46747</v>
      </c>
      <c r="C30" s="35">
        <f t="shared" si="1"/>
        <v>46747</v>
      </c>
      <c r="D30" s="14"/>
      <c r="E30" s="14"/>
      <c r="F30" s="14"/>
      <c r="G30" s="32" t="str">
        <f t="shared" si="0"/>
        <v/>
      </c>
    </row>
    <row r="31" spans="2:7" ht="18.95" customHeight="1" x14ac:dyDescent="0.3">
      <c r="B31" s="36">
        <f t="shared" si="2"/>
        <v>46748</v>
      </c>
      <c r="C31" s="35">
        <f t="shared" si="1"/>
        <v>46748</v>
      </c>
      <c r="D31" s="14"/>
      <c r="E31" s="14"/>
      <c r="F31" s="14"/>
      <c r="G31" s="32" t="str">
        <f t="shared" si="0"/>
        <v/>
      </c>
    </row>
    <row r="32" spans="2:7" ht="18.95" customHeight="1" x14ac:dyDescent="0.3">
      <c r="B32" s="36">
        <f t="shared" si="2"/>
        <v>46749</v>
      </c>
      <c r="C32" s="35">
        <f t="shared" si="1"/>
        <v>46749</v>
      </c>
      <c r="D32" s="14"/>
      <c r="E32" s="14"/>
      <c r="F32" s="14"/>
      <c r="G32" s="32" t="str">
        <f t="shared" si="0"/>
        <v/>
      </c>
    </row>
    <row r="33" spans="2:7" ht="18.95" customHeight="1" x14ac:dyDescent="0.3">
      <c r="B33" s="36">
        <f t="shared" si="2"/>
        <v>46750</v>
      </c>
      <c r="C33" s="35">
        <f t="shared" si="1"/>
        <v>46750</v>
      </c>
      <c r="D33" s="14"/>
      <c r="E33" s="14"/>
      <c r="F33" s="14"/>
      <c r="G33" s="32" t="str">
        <f t="shared" si="0"/>
        <v/>
      </c>
    </row>
    <row r="34" spans="2:7" ht="18.95" customHeight="1" x14ac:dyDescent="0.3">
      <c r="B34" s="36">
        <f t="shared" si="2"/>
        <v>46751</v>
      </c>
      <c r="C34" s="35">
        <f t="shared" si="1"/>
        <v>46751</v>
      </c>
      <c r="D34" s="14"/>
      <c r="E34" s="14"/>
      <c r="F34" s="14"/>
      <c r="G34" s="32" t="str">
        <f t="shared" si="0"/>
        <v/>
      </c>
    </row>
    <row r="35" spans="2:7" ht="18.95" customHeight="1" x14ac:dyDescent="0.3">
      <c r="B35" s="36">
        <f t="shared" si="2"/>
        <v>46752</v>
      </c>
      <c r="C35" s="35">
        <f t="shared" si="1"/>
        <v>46752</v>
      </c>
      <c r="D35" s="14"/>
      <c r="E35" s="14"/>
      <c r="F35" s="14"/>
      <c r="G35" s="32" t="str">
        <f t="shared" si="0"/>
        <v/>
      </c>
    </row>
    <row r="36" spans="2:7" x14ac:dyDescent="0.3">
      <c r="D36" s="11"/>
    </row>
    <row r="37" spans="2:7" x14ac:dyDescent="0.3">
      <c r="D37" s="11"/>
    </row>
    <row r="38" spans="2:7" x14ac:dyDescent="0.3">
      <c r="D38" s="11"/>
    </row>
    <row r="39" spans="2:7" x14ac:dyDescent="0.3">
      <c r="D39" s="11"/>
    </row>
  </sheetData>
  <sheetProtection algorithmName="SHA-512" hashValue="tlVjHOwObbBzHeQdyeKWqaxwHm6Jnrnbbd1yfyaT3/P5xTd42XVQaCr8HvDZ4tBi48vN6tMlzbeeUg+TW9k7Bw==" saltValue="mI+CPngUFArEDjp2uIGBhQ==" spinCount="100000" sheet="1" objects="1" scenarios="1"/>
  <mergeCells count="4">
    <mergeCell ref="B4:C4"/>
    <mergeCell ref="B1:G1"/>
    <mergeCell ref="B2:C2"/>
    <mergeCell ref="B3:C3"/>
  </mergeCells>
  <conditionalFormatting sqref="B5:G35">
    <cfRule type="expression" dxfId="2" priority="2">
      <formula>WEEKDAY($B5,2)&gt;5</formula>
    </cfRule>
  </conditionalFormatting>
  <printOptions horizontalCentered="1"/>
  <pageMargins left="0.16" right="0.13" top="0.39370078740157483" bottom="0.39370078740157483" header="0" footer="0"/>
  <pageSetup paperSize="9" scale="90" fitToWidth="0" fitToHeight="0" orientation="portrait" horizontalDpi="4294967293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01EC751-BD24-41EA-A0C7-463F512C2225}">
            <xm:f>MATCH($B5,Feiertage!$B$2:$B$49,0)&gt;0</xm:f>
            <x14:dxf>
              <fill>
                <patternFill patternType="lightUp">
                  <fgColor theme="2" tint="-0.24994659260841701"/>
                  <bgColor theme="8" tint="0.79998168889431442"/>
                </patternFill>
              </fill>
            </x14:dxf>
          </x14:cfRule>
          <xm:sqref>B5:G35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D271D-C5BA-469D-84F9-57318716FC9F}">
  <sheetPr>
    <tabColor theme="3" tint="0.39997558519241921"/>
    <pageSetUpPr fitToPage="1"/>
  </sheetPr>
  <dimension ref="A1:G50"/>
  <sheetViews>
    <sheetView workbookViewId="0">
      <selection activeCell="A2" sqref="A2"/>
    </sheetView>
  </sheetViews>
  <sheetFormatPr baseColWidth="10" defaultRowHeight="16.5" x14ac:dyDescent="0.3"/>
  <cols>
    <col min="1" max="1" width="22.85546875" style="26" customWidth="1"/>
    <col min="2" max="2" width="26.85546875" style="26" hidden="1" customWidth="1"/>
    <col min="3" max="3" width="20.28515625" style="26" customWidth="1"/>
    <col min="4" max="4" width="45.28515625" style="27" customWidth="1"/>
    <col min="5" max="16384" width="11.42578125" style="27"/>
  </cols>
  <sheetData>
    <row r="1" spans="1:7" s="21" customFormat="1" ht="55.5" customHeight="1" x14ac:dyDescent="0.2">
      <c r="A1" s="18" t="s">
        <v>2</v>
      </c>
      <c r="B1" s="19">
        <f>YEAR(Januar!B3)</f>
        <v>2027</v>
      </c>
      <c r="C1" s="19" t="s">
        <v>10</v>
      </c>
      <c r="D1" s="20"/>
    </row>
    <row r="2" spans="1:7" s="22" customFormat="1" ht="17.25" x14ac:dyDescent="0.3">
      <c r="A2" s="40">
        <f>DATEVALUE("01.01."&amp;$B$1)</f>
        <v>46388</v>
      </c>
      <c r="B2" s="38">
        <f t="shared" ref="B2:B49" si="0">IF(C2="x",A2,0)</f>
        <v>46388</v>
      </c>
      <c r="C2" s="1" t="s">
        <v>11</v>
      </c>
      <c r="D2" s="2" t="s">
        <v>12</v>
      </c>
    </row>
    <row r="3" spans="1:7" s="22" customFormat="1" ht="18" thickBot="1" x14ac:dyDescent="0.35">
      <c r="A3" s="40">
        <f>DATEVALUE("02.01."&amp;$B$1)</f>
        <v>46389</v>
      </c>
      <c r="B3" s="38">
        <f t="shared" si="0"/>
        <v>0</v>
      </c>
      <c r="C3" s="1"/>
      <c r="D3" s="2" t="s">
        <v>13</v>
      </c>
      <c r="G3" s="23"/>
    </row>
    <row r="4" spans="1:7" s="22" customFormat="1" ht="17.25" x14ac:dyDescent="0.3">
      <c r="A4" s="40">
        <f>DATEVALUE("06.01."&amp;$B$1)</f>
        <v>46393</v>
      </c>
      <c r="B4" s="38">
        <f t="shared" si="0"/>
        <v>0</v>
      </c>
      <c r="C4" s="1"/>
      <c r="D4" s="2" t="s">
        <v>40</v>
      </c>
    </row>
    <row r="5" spans="1:7" s="22" customFormat="1" ht="17.25" x14ac:dyDescent="0.3">
      <c r="A5" s="40">
        <f>A8-48</f>
        <v>46426</v>
      </c>
      <c r="B5" s="38">
        <f t="shared" si="0"/>
        <v>46426</v>
      </c>
      <c r="C5" s="1" t="s">
        <v>11</v>
      </c>
      <c r="D5" s="2" t="s">
        <v>14</v>
      </c>
    </row>
    <row r="6" spans="1:7" s="22" customFormat="1" ht="17.25" x14ac:dyDescent="0.3">
      <c r="A6" s="40">
        <f>A8-2</f>
        <v>46472</v>
      </c>
      <c r="B6" s="38">
        <f t="shared" si="0"/>
        <v>46472</v>
      </c>
      <c r="C6" s="1" t="s">
        <v>11</v>
      </c>
      <c r="D6" s="2" t="s">
        <v>15</v>
      </c>
      <c r="F6" s="24"/>
    </row>
    <row r="7" spans="1:7" s="22" customFormat="1" ht="17.25" x14ac:dyDescent="0.3">
      <c r="A7" s="40">
        <f>A8-1</f>
        <v>46473</v>
      </c>
      <c r="B7" s="38">
        <f t="shared" si="0"/>
        <v>0</v>
      </c>
      <c r="C7" s="1"/>
      <c r="D7" s="2" t="s">
        <v>16</v>
      </c>
    </row>
    <row r="8" spans="1:7" s="22" customFormat="1" ht="17.25" x14ac:dyDescent="0.3">
      <c r="A8" s="40">
        <f>DOLLAR((DAY(MINUTE($B$1/38)/2+55) &amp; ".4." &amp; $B$1)/7,)*7-IF(YEAR(1)=1904,5,6)</f>
        <v>46474</v>
      </c>
      <c r="B8" s="38">
        <f t="shared" si="0"/>
        <v>46474</v>
      </c>
      <c r="C8" s="1" t="s">
        <v>11</v>
      </c>
      <c r="D8" s="2" t="s">
        <v>17</v>
      </c>
    </row>
    <row r="9" spans="1:7" s="22" customFormat="1" ht="17.25" x14ac:dyDescent="0.3">
      <c r="A9" s="40">
        <f>A8+1</f>
        <v>46475</v>
      </c>
      <c r="B9" s="38">
        <f t="shared" si="0"/>
        <v>46475</v>
      </c>
      <c r="C9" s="1" t="s">
        <v>11</v>
      </c>
      <c r="D9" s="2" t="s">
        <v>18</v>
      </c>
    </row>
    <row r="10" spans="1:7" s="22" customFormat="1" ht="17.25" x14ac:dyDescent="0.3">
      <c r="A10" s="40">
        <f>DATEVALUE("01.05."&amp;$B$1)</f>
        <v>46508</v>
      </c>
      <c r="B10" s="38">
        <f t="shared" si="0"/>
        <v>46508</v>
      </c>
      <c r="C10" s="1" t="s">
        <v>11</v>
      </c>
      <c r="D10" s="2" t="s">
        <v>41</v>
      </c>
    </row>
    <row r="11" spans="1:7" s="22" customFormat="1" ht="17.25" x14ac:dyDescent="0.3">
      <c r="A11" s="40">
        <f>DATE($B$1,5,1)+15-WEEKDAY(DATE($B$1,5,1))</f>
        <v>46516</v>
      </c>
      <c r="B11" s="38">
        <f t="shared" si="0"/>
        <v>0</v>
      </c>
      <c r="C11" s="1"/>
      <c r="D11" s="2" t="s">
        <v>20</v>
      </c>
    </row>
    <row r="12" spans="1:7" s="22" customFormat="1" ht="17.25" x14ac:dyDescent="0.3">
      <c r="A12" s="40">
        <f>A9+39</f>
        <v>46514</v>
      </c>
      <c r="B12" s="38">
        <f t="shared" si="0"/>
        <v>46514</v>
      </c>
      <c r="C12" s="1" t="s">
        <v>11</v>
      </c>
      <c r="D12" s="2" t="s">
        <v>19</v>
      </c>
    </row>
    <row r="13" spans="1:7" s="22" customFormat="1" ht="17.25" x14ac:dyDescent="0.3">
      <c r="A13" s="40">
        <f>A8+48</f>
        <v>46522</v>
      </c>
      <c r="B13" s="38">
        <f t="shared" si="0"/>
        <v>0</v>
      </c>
      <c r="C13" s="1"/>
      <c r="D13" s="2" t="s">
        <v>21</v>
      </c>
    </row>
    <row r="14" spans="1:7" s="22" customFormat="1" ht="17.25" x14ac:dyDescent="0.3">
      <c r="A14" s="40">
        <f>A8+49</f>
        <v>46523</v>
      </c>
      <c r="B14" s="38">
        <f t="shared" si="0"/>
        <v>0</v>
      </c>
      <c r="C14" s="1"/>
      <c r="D14" s="2" t="s">
        <v>22</v>
      </c>
    </row>
    <row r="15" spans="1:7" s="22" customFormat="1" ht="17.25" x14ac:dyDescent="0.3">
      <c r="A15" s="40">
        <f>A8+50</f>
        <v>46524</v>
      </c>
      <c r="B15" s="38">
        <f t="shared" si="0"/>
        <v>46524</v>
      </c>
      <c r="C15" s="1" t="s">
        <v>11</v>
      </c>
      <c r="D15" s="2" t="s">
        <v>23</v>
      </c>
    </row>
    <row r="16" spans="1:7" s="22" customFormat="1" ht="17.25" x14ac:dyDescent="0.3">
      <c r="A16" s="40">
        <f>A8+60</f>
        <v>46534</v>
      </c>
      <c r="B16" s="38">
        <f t="shared" si="0"/>
        <v>0</v>
      </c>
      <c r="C16" s="1"/>
      <c r="D16" s="2" t="s">
        <v>24</v>
      </c>
    </row>
    <row r="17" spans="1:4" s="22" customFormat="1" ht="17.25" x14ac:dyDescent="0.3">
      <c r="A17" s="40">
        <f>DATEVALUE("01.08."&amp;$B$1)</f>
        <v>46600</v>
      </c>
      <c r="B17" s="38">
        <f t="shared" si="0"/>
        <v>0</v>
      </c>
      <c r="C17" s="1"/>
      <c r="D17" s="2" t="s">
        <v>25</v>
      </c>
    </row>
    <row r="18" spans="1:4" s="22" customFormat="1" ht="17.25" x14ac:dyDescent="0.3">
      <c r="A18" s="40">
        <f>DATEVALUE("08.08."&amp;$B$1)</f>
        <v>46607</v>
      </c>
      <c r="B18" s="38">
        <f t="shared" si="0"/>
        <v>0</v>
      </c>
      <c r="C18" s="1"/>
      <c r="D18" s="3" t="s">
        <v>43</v>
      </c>
    </row>
    <row r="19" spans="1:4" s="22" customFormat="1" ht="17.25" x14ac:dyDescent="0.3">
      <c r="A19" s="40">
        <f>DATEVALUE("15.08."&amp;$B$1)</f>
        <v>46614</v>
      </c>
      <c r="B19" s="38">
        <f t="shared" si="0"/>
        <v>0</v>
      </c>
      <c r="C19" s="1"/>
      <c r="D19" s="3" t="s">
        <v>44</v>
      </c>
    </row>
    <row r="20" spans="1:4" s="22" customFormat="1" ht="17.25" x14ac:dyDescent="0.3">
      <c r="A20" s="40">
        <f>DATEVALUE("20.09."&amp;$B$1)</f>
        <v>46650</v>
      </c>
      <c r="B20" s="38">
        <f t="shared" si="0"/>
        <v>0</v>
      </c>
      <c r="C20" s="1"/>
      <c r="D20" s="3" t="s">
        <v>45</v>
      </c>
    </row>
    <row r="21" spans="1:4" s="22" customFormat="1" ht="17.25" x14ac:dyDescent="0.3">
      <c r="A21" s="40">
        <f>DATE($B$1,10,1)+7-WEEKDAY(DATE($B$1,10,1),2)</f>
        <v>46663</v>
      </c>
      <c r="B21" s="38">
        <f t="shared" si="0"/>
        <v>0</v>
      </c>
      <c r="C21" s="1"/>
      <c r="D21" s="2" t="s">
        <v>27</v>
      </c>
    </row>
    <row r="22" spans="1:4" s="22" customFormat="1" ht="17.25" x14ac:dyDescent="0.3">
      <c r="A22" s="40">
        <f>DATEVALUE("03.10."&amp;$B$1)</f>
        <v>46663</v>
      </c>
      <c r="B22" s="38">
        <f t="shared" si="0"/>
        <v>46663</v>
      </c>
      <c r="C22" s="1" t="s">
        <v>11</v>
      </c>
      <c r="D22" s="2" t="s">
        <v>26</v>
      </c>
    </row>
    <row r="23" spans="1:4" s="22" customFormat="1" ht="17.25" x14ac:dyDescent="0.3">
      <c r="A23" s="40">
        <f>DATEVALUE("31.10."&amp;$B$1)</f>
        <v>46691</v>
      </c>
      <c r="B23" s="38">
        <f t="shared" si="0"/>
        <v>0</v>
      </c>
      <c r="C23" s="1"/>
      <c r="D23" s="2" t="s">
        <v>28</v>
      </c>
    </row>
    <row r="24" spans="1:4" s="22" customFormat="1" ht="17.25" x14ac:dyDescent="0.3">
      <c r="A24" s="40">
        <f>DATEVALUE("01.11."&amp;$B$1)</f>
        <v>46692</v>
      </c>
      <c r="B24" s="38">
        <f t="shared" si="0"/>
        <v>46692</v>
      </c>
      <c r="C24" s="1" t="s">
        <v>11</v>
      </c>
      <c r="D24" s="2" t="s">
        <v>29</v>
      </c>
    </row>
    <row r="25" spans="1:4" s="22" customFormat="1" ht="17.25" x14ac:dyDescent="0.3">
      <c r="A25" s="40">
        <f>DATE($B$1,12,25)-WEEKDAY(DATE($B$1,12,25),2)-35</f>
        <v>46705</v>
      </c>
      <c r="B25" s="38">
        <f t="shared" si="0"/>
        <v>0</v>
      </c>
      <c r="C25" s="1"/>
      <c r="D25" s="2" t="s">
        <v>30</v>
      </c>
    </row>
    <row r="26" spans="1:4" s="22" customFormat="1" ht="17.25" x14ac:dyDescent="0.3">
      <c r="A26" s="40">
        <f>DATE($B$1,12,25)-WEEKDAY(DATE($B$1,12,25),2)-32</f>
        <v>46708</v>
      </c>
      <c r="B26" s="38">
        <f t="shared" si="0"/>
        <v>46708</v>
      </c>
      <c r="C26" s="1" t="s">
        <v>11</v>
      </c>
      <c r="D26" s="2" t="s">
        <v>42</v>
      </c>
    </row>
    <row r="27" spans="1:4" s="22" customFormat="1" ht="17.25" x14ac:dyDescent="0.3">
      <c r="A27" s="40">
        <f>DATE($B$1,12,25)-WEEKDAY(DATE($B$1,12,25),2)-28</f>
        <v>46712</v>
      </c>
      <c r="B27" s="38">
        <f t="shared" si="0"/>
        <v>0</v>
      </c>
      <c r="C27" s="1"/>
      <c r="D27" s="2" t="s">
        <v>31</v>
      </c>
    </row>
    <row r="28" spans="1:4" s="22" customFormat="1" ht="17.25" x14ac:dyDescent="0.3">
      <c r="A28" s="40">
        <f>DATE($B$1,12,25)-WEEKDAY(DATE($B$1,12,25),2)-21</f>
        <v>46719</v>
      </c>
      <c r="B28" s="38">
        <f t="shared" si="0"/>
        <v>0</v>
      </c>
      <c r="C28" s="1"/>
      <c r="D28" s="2" t="s">
        <v>32</v>
      </c>
    </row>
    <row r="29" spans="1:4" s="22" customFormat="1" ht="17.25" x14ac:dyDescent="0.3">
      <c r="A29" s="40">
        <f>DATE($B$1,12,25)-WEEKDAY(DATE($B$1,12,25),2)-14</f>
        <v>46726</v>
      </c>
      <c r="B29" s="38">
        <f t="shared" si="0"/>
        <v>0</v>
      </c>
      <c r="C29" s="1"/>
      <c r="D29" s="2" t="s">
        <v>33</v>
      </c>
    </row>
    <row r="30" spans="1:4" s="22" customFormat="1" ht="17.25" x14ac:dyDescent="0.3">
      <c r="A30" s="40">
        <f>DATE($B$1,12,25)-WEEKDAY(DATE($B$1,12,25),2)-7</f>
        <v>46733</v>
      </c>
      <c r="B30" s="38">
        <f t="shared" si="0"/>
        <v>0</v>
      </c>
      <c r="C30" s="1"/>
      <c r="D30" s="2" t="s">
        <v>34</v>
      </c>
    </row>
    <row r="31" spans="1:4" s="22" customFormat="1" ht="17.25" x14ac:dyDescent="0.3">
      <c r="A31" s="40">
        <f>DATE($B$1,12,25)-WEEKDAY(DATE($B$1,12,25),2)</f>
        <v>46740</v>
      </c>
      <c r="B31" s="38">
        <f t="shared" si="0"/>
        <v>0</v>
      </c>
      <c r="C31" s="1"/>
      <c r="D31" s="2" t="s">
        <v>35</v>
      </c>
    </row>
    <row r="32" spans="1:4" s="22" customFormat="1" ht="17.25" x14ac:dyDescent="0.3">
      <c r="A32" s="40">
        <f>DATEVALUE("24.12."&amp;$B$1)</f>
        <v>46745</v>
      </c>
      <c r="B32" s="38">
        <f t="shared" si="0"/>
        <v>46745</v>
      </c>
      <c r="C32" s="1" t="s">
        <v>11</v>
      </c>
      <c r="D32" s="2" t="s">
        <v>36</v>
      </c>
    </row>
    <row r="33" spans="1:4" s="22" customFormat="1" ht="17.25" x14ac:dyDescent="0.3">
      <c r="A33" s="40">
        <f>DATEVALUE("25.12."&amp;$B$1)</f>
        <v>46746</v>
      </c>
      <c r="B33" s="38">
        <f t="shared" si="0"/>
        <v>46746</v>
      </c>
      <c r="C33" s="1" t="s">
        <v>11</v>
      </c>
      <c r="D33" s="2" t="s">
        <v>37</v>
      </c>
    </row>
    <row r="34" spans="1:4" s="22" customFormat="1" ht="17.25" x14ac:dyDescent="0.3">
      <c r="A34" s="40">
        <f>DATEVALUE("26.12."&amp;$B$1)</f>
        <v>46747</v>
      </c>
      <c r="B34" s="38">
        <f t="shared" si="0"/>
        <v>46747</v>
      </c>
      <c r="C34" s="1" t="s">
        <v>11</v>
      </c>
      <c r="D34" s="2" t="s">
        <v>38</v>
      </c>
    </row>
    <row r="35" spans="1:4" s="22" customFormat="1" ht="17.25" x14ac:dyDescent="0.3">
      <c r="A35" s="40">
        <f>DATEVALUE("31.12."&amp;$B$1)</f>
        <v>46752</v>
      </c>
      <c r="B35" s="38">
        <f t="shared" si="0"/>
        <v>46752</v>
      </c>
      <c r="C35" s="1" t="s">
        <v>11</v>
      </c>
      <c r="D35" s="2" t="s">
        <v>39</v>
      </c>
    </row>
    <row r="36" spans="1:4" s="22" customFormat="1" ht="17.25" x14ac:dyDescent="0.3">
      <c r="A36" s="4"/>
      <c r="B36" s="38">
        <f t="shared" si="0"/>
        <v>0</v>
      </c>
      <c r="C36" s="1"/>
      <c r="D36" s="3"/>
    </row>
    <row r="37" spans="1:4" s="22" customFormat="1" ht="17.25" x14ac:dyDescent="0.3">
      <c r="A37" s="4"/>
      <c r="B37" s="38">
        <f t="shared" si="0"/>
        <v>0</v>
      </c>
      <c r="C37" s="1"/>
      <c r="D37" s="3"/>
    </row>
    <row r="38" spans="1:4" s="22" customFormat="1" ht="17.25" x14ac:dyDescent="0.3">
      <c r="A38" s="4"/>
      <c r="B38" s="38">
        <f t="shared" si="0"/>
        <v>0</v>
      </c>
      <c r="C38" s="1"/>
      <c r="D38" s="3"/>
    </row>
    <row r="39" spans="1:4" s="22" customFormat="1" ht="17.25" x14ac:dyDescent="0.3">
      <c r="A39" s="4"/>
      <c r="B39" s="38">
        <f t="shared" si="0"/>
        <v>0</v>
      </c>
      <c r="C39" s="1"/>
      <c r="D39" s="3"/>
    </row>
    <row r="40" spans="1:4" s="22" customFormat="1" ht="17.25" x14ac:dyDescent="0.3">
      <c r="A40" s="4"/>
      <c r="B40" s="38">
        <f t="shared" si="0"/>
        <v>0</v>
      </c>
      <c r="C40" s="1"/>
      <c r="D40" s="3"/>
    </row>
    <row r="41" spans="1:4" s="22" customFormat="1" ht="17.25" x14ac:dyDescent="0.3">
      <c r="A41" s="4"/>
      <c r="B41" s="38">
        <f t="shared" si="0"/>
        <v>0</v>
      </c>
      <c r="C41" s="1"/>
      <c r="D41" s="3"/>
    </row>
    <row r="42" spans="1:4" s="22" customFormat="1" ht="17.25" x14ac:dyDescent="0.3">
      <c r="A42" s="4"/>
      <c r="B42" s="38">
        <f t="shared" si="0"/>
        <v>0</v>
      </c>
      <c r="C42" s="1"/>
      <c r="D42" s="3"/>
    </row>
    <row r="43" spans="1:4" s="22" customFormat="1" ht="17.25" x14ac:dyDescent="0.3">
      <c r="A43" s="4"/>
      <c r="B43" s="38">
        <f t="shared" si="0"/>
        <v>0</v>
      </c>
      <c r="C43" s="1"/>
      <c r="D43" s="3"/>
    </row>
    <row r="44" spans="1:4" s="22" customFormat="1" ht="17.25" x14ac:dyDescent="0.3">
      <c r="A44" s="4"/>
      <c r="B44" s="38">
        <f t="shared" si="0"/>
        <v>0</v>
      </c>
      <c r="C44" s="1"/>
      <c r="D44" s="3"/>
    </row>
    <row r="45" spans="1:4" s="22" customFormat="1" ht="17.25" x14ac:dyDescent="0.3">
      <c r="A45" s="4"/>
      <c r="B45" s="38">
        <f t="shared" si="0"/>
        <v>0</v>
      </c>
      <c r="C45" s="1"/>
      <c r="D45" s="3"/>
    </row>
    <row r="46" spans="1:4" s="22" customFormat="1" ht="17.25" x14ac:dyDescent="0.3">
      <c r="A46" s="5"/>
      <c r="B46" s="38">
        <f t="shared" si="0"/>
        <v>0</v>
      </c>
      <c r="C46" s="1"/>
      <c r="D46" s="3"/>
    </row>
    <row r="47" spans="1:4" s="22" customFormat="1" ht="17.25" x14ac:dyDescent="0.3">
      <c r="A47" s="4"/>
      <c r="B47" s="38">
        <f t="shared" si="0"/>
        <v>0</v>
      </c>
      <c r="C47" s="1"/>
      <c r="D47" s="3"/>
    </row>
    <row r="48" spans="1:4" s="22" customFormat="1" ht="17.25" x14ac:dyDescent="0.3">
      <c r="A48" s="4"/>
      <c r="B48" s="38">
        <f t="shared" si="0"/>
        <v>0</v>
      </c>
      <c r="C48" s="1"/>
      <c r="D48" s="3"/>
    </row>
    <row r="49" spans="1:4" s="22" customFormat="1" ht="17.25" x14ac:dyDescent="0.3">
      <c r="A49" s="6"/>
      <c r="B49" s="39">
        <f t="shared" si="0"/>
        <v>0</v>
      </c>
      <c r="C49" s="7"/>
      <c r="D49" s="8"/>
    </row>
    <row r="50" spans="1:4" s="22" customFormat="1" ht="17.25" x14ac:dyDescent="0.3">
      <c r="A50" s="25"/>
      <c r="B50" s="25"/>
      <c r="C50" s="25"/>
    </row>
  </sheetData>
  <sheetProtection algorithmName="SHA-512" hashValue="qZaefdD508VFJtlGtRt5XBwNR8bmahwp1QQ3KCyrA2aNLs8IyX/kHBaR0HMOvBwxqbeH1I8vYz3Fc4uwGvRu8w==" saltValue="M/x9fppHpBQz4RxXQYzoxg==" spinCount="100000" sheet="1" objects="1" scenarios="1"/>
  <sortState xmlns:xlrd2="http://schemas.microsoft.com/office/spreadsheetml/2017/richdata2" ref="A2:D50">
    <sortCondition ref="A13:A50"/>
  </sortState>
  <conditionalFormatting sqref="A2:B49">
    <cfRule type="expression" dxfId="1" priority="1" stopIfTrue="1">
      <formula>AND(WEEKDAY($A2,2)&gt;5,$A2&gt;0)</formula>
    </cfRule>
  </conditionalFormatting>
  <conditionalFormatting sqref="B3">
    <cfRule type="expression" dxfId="0" priority="2" stopIfTrue="1">
      <formula>AND(WEEKDAY($B3,2)&gt;5,B3&gt;0)</formula>
    </cfRule>
  </conditionalFormatting>
  <pageMargins left="0.7" right="0.7" top="0.78740157499999996" bottom="0.78740157499999996" header="0.3" footer="0.3"/>
  <pageSetup paperSize="9" scale="71" orientation="portrait" horizontalDpi="4294967293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239E6-4EF3-4283-8A3A-0F0097EFA983}">
  <dimension ref="B1:J36"/>
  <sheetViews>
    <sheetView showGridLines="0" workbookViewId="0">
      <pane ySplit="4" topLeftCell="A5" activePane="bottomLeft" state="frozen"/>
      <selection activeCell="D5" sqref="D5"/>
      <selection pane="bottomLeft" activeCell="D5" sqref="D5"/>
    </sheetView>
  </sheetViews>
  <sheetFormatPr baseColWidth="10" defaultRowHeight="16.5" x14ac:dyDescent="0.3"/>
  <cols>
    <col min="1" max="1" width="1.5703125" style="9" customWidth="1"/>
    <col min="2" max="2" width="7.7109375" style="9" customWidth="1"/>
    <col min="3" max="3" width="8.5703125" style="9" customWidth="1"/>
    <col min="4" max="7" width="20.7109375" style="9" customWidth="1"/>
    <col min="8" max="9" width="11.42578125" style="16"/>
    <col min="10" max="16384" width="11.42578125" style="9"/>
  </cols>
  <sheetData>
    <row r="1" spans="2:10" ht="45" customHeight="1" thickBot="1" x14ac:dyDescent="0.35">
      <c r="B1" s="47" t="s">
        <v>0</v>
      </c>
      <c r="C1" s="47"/>
      <c r="D1" s="47"/>
      <c r="E1" s="47"/>
      <c r="F1" s="47"/>
      <c r="G1" s="47"/>
      <c r="H1" s="28"/>
      <c r="I1" s="28"/>
    </row>
    <row r="2" spans="2:10" ht="36" customHeight="1" thickTop="1" thickBot="1" x14ac:dyDescent="0.35">
      <c r="B2" s="50" t="s">
        <v>5</v>
      </c>
      <c r="C2" s="51"/>
      <c r="D2" s="41" t="s">
        <v>46</v>
      </c>
      <c r="E2" s="42" t="s">
        <v>6</v>
      </c>
      <c r="F2" s="43" t="s">
        <v>7</v>
      </c>
      <c r="G2" s="44" t="s">
        <v>1</v>
      </c>
    </row>
    <row r="3" spans="2:10" s="10" customFormat="1" ht="21.75" customHeight="1" thickTop="1" x14ac:dyDescent="0.25">
      <c r="B3" s="52">
        <f>EDATE(Januar!$B$3,1)</f>
        <v>46419</v>
      </c>
      <c r="C3" s="53"/>
      <c r="D3" s="17">
        <v>3.3333333333333335</v>
      </c>
      <c r="E3" s="33">
        <f>SUM(G5:G32)</f>
        <v>0</v>
      </c>
      <c r="F3" s="33">
        <f>IFERROR(IF(E3&lt;=D3,E3,D3),"")</f>
        <v>0</v>
      </c>
      <c r="G3" s="33">
        <f>IFERROR(E3-F3, "")</f>
        <v>0</v>
      </c>
      <c r="H3" s="29"/>
      <c r="I3" s="29"/>
    </row>
    <row r="4" spans="2:10" ht="19.5" customHeight="1" x14ac:dyDescent="0.3">
      <c r="B4" s="48" t="s">
        <v>2</v>
      </c>
      <c r="C4" s="49"/>
      <c r="D4" s="45" t="s">
        <v>8</v>
      </c>
      <c r="E4" s="45" t="s">
        <v>3</v>
      </c>
      <c r="F4" s="45" t="s">
        <v>9</v>
      </c>
      <c r="G4" s="46" t="s">
        <v>4</v>
      </c>
      <c r="H4" s="30"/>
      <c r="J4" s="31"/>
    </row>
    <row r="5" spans="2:10" ht="18.95" customHeight="1" x14ac:dyDescent="0.3">
      <c r="B5" s="34">
        <f>B3</f>
        <v>46419</v>
      </c>
      <c r="C5" s="35">
        <f>B5</f>
        <v>46419</v>
      </c>
      <c r="D5" s="12"/>
      <c r="E5" s="13"/>
      <c r="F5" s="12"/>
      <c r="G5" s="32" t="str">
        <f t="shared" ref="G5:G32" si="0">IF(F5,IF(D5,IF(D5&gt;F5,F5+"24:00"-D5,F5-D5)-E5,""),"")</f>
        <v/>
      </c>
    </row>
    <row r="6" spans="2:10" ht="18.95" customHeight="1" x14ac:dyDescent="0.3">
      <c r="B6" s="36">
        <f>B5+1</f>
        <v>46420</v>
      </c>
      <c r="C6" s="35">
        <f t="shared" ref="C6:C32" si="1">B6</f>
        <v>46420</v>
      </c>
      <c r="D6" s="14"/>
      <c r="E6" s="14"/>
      <c r="F6" s="14"/>
      <c r="G6" s="32" t="str">
        <f t="shared" si="0"/>
        <v/>
      </c>
    </row>
    <row r="7" spans="2:10" ht="18.95" customHeight="1" x14ac:dyDescent="0.3">
      <c r="B7" s="36">
        <f t="shared" ref="B7:B31" si="2">B6+1</f>
        <v>46421</v>
      </c>
      <c r="C7" s="35">
        <f t="shared" si="1"/>
        <v>46421</v>
      </c>
      <c r="D7" s="14"/>
      <c r="E7" s="14"/>
      <c r="F7" s="14"/>
      <c r="G7" s="32" t="str">
        <f t="shared" si="0"/>
        <v/>
      </c>
    </row>
    <row r="8" spans="2:10" ht="18.95" customHeight="1" x14ac:dyDescent="0.3">
      <c r="B8" s="36">
        <f t="shared" si="2"/>
        <v>46422</v>
      </c>
      <c r="C8" s="35">
        <f t="shared" si="1"/>
        <v>46422</v>
      </c>
      <c r="D8" s="14"/>
      <c r="E8" s="14"/>
      <c r="F8" s="14"/>
      <c r="G8" s="32" t="str">
        <f t="shared" si="0"/>
        <v/>
      </c>
    </row>
    <row r="9" spans="2:10" ht="18.95" customHeight="1" x14ac:dyDescent="0.3">
      <c r="B9" s="36">
        <f t="shared" si="2"/>
        <v>46423</v>
      </c>
      <c r="C9" s="35">
        <f t="shared" si="1"/>
        <v>46423</v>
      </c>
      <c r="D9" s="14"/>
      <c r="E9" s="14"/>
      <c r="F9" s="14"/>
      <c r="G9" s="32" t="str">
        <f t="shared" si="0"/>
        <v/>
      </c>
    </row>
    <row r="10" spans="2:10" ht="18.95" customHeight="1" x14ac:dyDescent="0.3">
      <c r="B10" s="36">
        <f t="shared" si="2"/>
        <v>46424</v>
      </c>
      <c r="C10" s="35">
        <f t="shared" si="1"/>
        <v>46424</v>
      </c>
      <c r="D10" s="14"/>
      <c r="E10" s="14"/>
      <c r="F10" s="14"/>
      <c r="G10" s="32" t="str">
        <f t="shared" si="0"/>
        <v/>
      </c>
    </row>
    <row r="11" spans="2:10" ht="18.95" customHeight="1" x14ac:dyDescent="0.3">
      <c r="B11" s="36">
        <f t="shared" si="2"/>
        <v>46425</v>
      </c>
      <c r="C11" s="35">
        <f t="shared" si="1"/>
        <v>46425</v>
      </c>
      <c r="D11" s="14"/>
      <c r="E11" s="14"/>
      <c r="F11" s="14"/>
      <c r="G11" s="32" t="str">
        <f t="shared" si="0"/>
        <v/>
      </c>
    </row>
    <row r="12" spans="2:10" ht="18.95" customHeight="1" x14ac:dyDescent="0.3">
      <c r="B12" s="36">
        <f t="shared" si="2"/>
        <v>46426</v>
      </c>
      <c r="C12" s="35">
        <f t="shared" si="1"/>
        <v>46426</v>
      </c>
      <c r="D12" s="14"/>
      <c r="E12" s="14"/>
      <c r="F12" s="14"/>
      <c r="G12" s="32" t="str">
        <f t="shared" si="0"/>
        <v/>
      </c>
    </row>
    <row r="13" spans="2:10" ht="18.95" customHeight="1" x14ac:dyDescent="0.3">
      <c r="B13" s="36">
        <f t="shared" si="2"/>
        <v>46427</v>
      </c>
      <c r="C13" s="35">
        <f t="shared" si="1"/>
        <v>46427</v>
      </c>
      <c r="D13" s="14"/>
      <c r="E13" s="14"/>
      <c r="F13" s="14"/>
      <c r="G13" s="32" t="str">
        <f t="shared" si="0"/>
        <v/>
      </c>
    </row>
    <row r="14" spans="2:10" ht="18.95" customHeight="1" x14ac:dyDescent="0.3">
      <c r="B14" s="36">
        <f t="shared" si="2"/>
        <v>46428</v>
      </c>
      <c r="C14" s="35">
        <f t="shared" si="1"/>
        <v>46428</v>
      </c>
      <c r="D14" s="14"/>
      <c r="E14" s="14"/>
      <c r="F14" s="14"/>
      <c r="G14" s="32" t="str">
        <f t="shared" si="0"/>
        <v/>
      </c>
    </row>
    <row r="15" spans="2:10" ht="18.95" customHeight="1" x14ac:dyDescent="0.3">
      <c r="B15" s="36">
        <f t="shared" si="2"/>
        <v>46429</v>
      </c>
      <c r="C15" s="35">
        <f t="shared" si="1"/>
        <v>46429</v>
      </c>
      <c r="D15" s="14"/>
      <c r="E15" s="14"/>
      <c r="F15" s="14"/>
      <c r="G15" s="32" t="str">
        <f t="shared" si="0"/>
        <v/>
      </c>
    </row>
    <row r="16" spans="2:10" ht="18.95" customHeight="1" x14ac:dyDescent="0.3">
      <c r="B16" s="36">
        <f t="shared" si="2"/>
        <v>46430</v>
      </c>
      <c r="C16" s="35">
        <f t="shared" si="1"/>
        <v>46430</v>
      </c>
      <c r="D16" s="14"/>
      <c r="E16" s="14"/>
      <c r="F16" s="14"/>
      <c r="G16" s="32" t="str">
        <f t="shared" si="0"/>
        <v/>
      </c>
    </row>
    <row r="17" spans="2:7" ht="18.95" customHeight="1" x14ac:dyDescent="0.3">
      <c r="B17" s="36">
        <f t="shared" si="2"/>
        <v>46431</v>
      </c>
      <c r="C17" s="35">
        <f t="shared" si="1"/>
        <v>46431</v>
      </c>
      <c r="D17" s="14"/>
      <c r="E17" s="14"/>
      <c r="F17" s="14"/>
      <c r="G17" s="32" t="str">
        <f t="shared" si="0"/>
        <v/>
      </c>
    </row>
    <row r="18" spans="2:7" ht="18.95" customHeight="1" x14ac:dyDescent="0.3">
      <c r="B18" s="36">
        <f t="shared" si="2"/>
        <v>46432</v>
      </c>
      <c r="C18" s="35">
        <f t="shared" si="1"/>
        <v>46432</v>
      </c>
      <c r="D18" s="14"/>
      <c r="E18" s="14"/>
      <c r="F18" s="14"/>
      <c r="G18" s="32" t="str">
        <f t="shared" si="0"/>
        <v/>
      </c>
    </row>
    <row r="19" spans="2:7" ht="18.95" customHeight="1" x14ac:dyDescent="0.3">
      <c r="B19" s="36">
        <f t="shared" si="2"/>
        <v>46433</v>
      </c>
      <c r="C19" s="35">
        <f t="shared" si="1"/>
        <v>46433</v>
      </c>
      <c r="D19" s="14"/>
      <c r="E19" s="14"/>
      <c r="F19" s="14"/>
      <c r="G19" s="32" t="str">
        <f t="shared" si="0"/>
        <v/>
      </c>
    </row>
    <row r="20" spans="2:7" ht="18.95" customHeight="1" x14ac:dyDescent="0.3">
      <c r="B20" s="36">
        <f t="shared" si="2"/>
        <v>46434</v>
      </c>
      <c r="C20" s="35">
        <f t="shared" si="1"/>
        <v>46434</v>
      </c>
      <c r="D20" s="14"/>
      <c r="E20" s="14"/>
      <c r="F20" s="14"/>
      <c r="G20" s="32" t="str">
        <f t="shared" si="0"/>
        <v/>
      </c>
    </row>
    <row r="21" spans="2:7" ht="18.95" customHeight="1" x14ac:dyDescent="0.3">
      <c r="B21" s="36">
        <f t="shared" si="2"/>
        <v>46435</v>
      </c>
      <c r="C21" s="35">
        <f t="shared" si="1"/>
        <v>46435</v>
      </c>
      <c r="D21" s="14"/>
      <c r="E21" s="14"/>
      <c r="F21" s="14"/>
      <c r="G21" s="32" t="str">
        <f t="shared" si="0"/>
        <v/>
      </c>
    </row>
    <row r="22" spans="2:7" ht="18.95" customHeight="1" x14ac:dyDescent="0.3">
      <c r="B22" s="36">
        <f t="shared" si="2"/>
        <v>46436</v>
      </c>
      <c r="C22" s="35">
        <f t="shared" si="1"/>
        <v>46436</v>
      </c>
      <c r="D22" s="14"/>
      <c r="E22" s="14"/>
      <c r="F22" s="14"/>
      <c r="G22" s="32" t="str">
        <f t="shared" si="0"/>
        <v/>
      </c>
    </row>
    <row r="23" spans="2:7" ht="18.95" customHeight="1" x14ac:dyDescent="0.3">
      <c r="B23" s="36">
        <f t="shared" si="2"/>
        <v>46437</v>
      </c>
      <c r="C23" s="35">
        <f t="shared" si="1"/>
        <v>46437</v>
      </c>
      <c r="D23" s="14"/>
      <c r="E23" s="14"/>
      <c r="F23" s="14"/>
      <c r="G23" s="32" t="str">
        <f t="shared" si="0"/>
        <v/>
      </c>
    </row>
    <row r="24" spans="2:7" ht="18.95" customHeight="1" x14ac:dyDescent="0.3">
      <c r="B24" s="36">
        <f t="shared" si="2"/>
        <v>46438</v>
      </c>
      <c r="C24" s="35">
        <f t="shared" si="1"/>
        <v>46438</v>
      </c>
      <c r="D24" s="14"/>
      <c r="E24" s="14"/>
      <c r="F24" s="14"/>
      <c r="G24" s="32" t="str">
        <f t="shared" si="0"/>
        <v/>
      </c>
    </row>
    <row r="25" spans="2:7" ht="18.95" customHeight="1" x14ac:dyDescent="0.3">
      <c r="B25" s="36">
        <f t="shared" si="2"/>
        <v>46439</v>
      </c>
      <c r="C25" s="35">
        <f t="shared" si="1"/>
        <v>46439</v>
      </c>
      <c r="D25" s="14"/>
      <c r="E25" s="14"/>
      <c r="F25" s="14"/>
      <c r="G25" s="32" t="str">
        <f t="shared" si="0"/>
        <v/>
      </c>
    </row>
    <row r="26" spans="2:7" ht="18.95" customHeight="1" x14ac:dyDescent="0.3">
      <c r="B26" s="36">
        <f t="shared" si="2"/>
        <v>46440</v>
      </c>
      <c r="C26" s="35">
        <f t="shared" si="1"/>
        <v>46440</v>
      </c>
      <c r="D26" s="14"/>
      <c r="E26" s="14"/>
      <c r="F26" s="14"/>
      <c r="G26" s="32" t="str">
        <f t="shared" si="0"/>
        <v/>
      </c>
    </row>
    <row r="27" spans="2:7" ht="18.95" customHeight="1" x14ac:dyDescent="0.3">
      <c r="B27" s="36">
        <f t="shared" si="2"/>
        <v>46441</v>
      </c>
      <c r="C27" s="35">
        <f t="shared" si="1"/>
        <v>46441</v>
      </c>
      <c r="D27" s="14"/>
      <c r="E27" s="14"/>
      <c r="F27" s="14"/>
      <c r="G27" s="32" t="str">
        <f t="shared" si="0"/>
        <v/>
      </c>
    </row>
    <row r="28" spans="2:7" ht="18.95" customHeight="1" x14ac:dyDescent="0.3">
      <c r="B28" s="36">
        <f t="shared" si="2"/>
        <v>46442</v>
      </c>
      <c r="C28" s="35">
        <f t="shared" si="1"/>
        <v>46442</v>
      </c>
      <c r="D28" s="14"/>
      <c r="E28" s="14"/>
      <c r="F28" s="14"/>
      <c r="G28" s="32" t="str">
        <f t="shared" si="0"/>
        <v/>
      </c>
    </row>
    <row r="29" spans="2:7" ht="18.95" customHeight="1" x14ac:dyDescent="0.3">
      <c r="B29" s="36">
        <f t="shared" si="2"/>
        <v>46443</v>
      </c>
      <c r="C29" s="35">
        <f t="shared" si="1"/>
        <v>46443</v>
      </c>
      <c r="D29" s="14"/>
      <c r="E29" s="14"/>
      <c r="F29" s="14"/>
      <c r="G29" s="32" t="str">
        <f t="shared" si="0"/>
        <v/>
      </c>
    </row>
    <row r="30" spans="2:7" ht="18.95" customHeight="1" x14ac:dyDescent="0.3">
      <c r="B30" s="36">
        <f t="shared" si="2"/>
        <v>46444</v>
      </c>
      <c r="C30" s="35">
        <f t="shared" si="1"/>
        <v>46444</v>
      </c>
      <c r="D30" s="14"/>
      <c r="E30" s="14"/>
      <c r="F30" s="14"/>
      <c r="G30" s="32" t="str">
        <f t="shared" si="0"/>
        <v/>
      </c>
    </row>
    <row r="31" spans="2:7" ht="18.95" customHeight="1" x14ac:dyDescent="0.3">
      <c r="B31" s="36">
        <f t="shared" si="2"/>
        <v>46445</v>
      </c>
      <c r="C31" s="35">
        <f t="shared" si="1"/>
        <v>46445</v>
      </c>
      <c r="D31" s="14"/>
      <c r="E31" s="14"/>
      <c r="F31" s="14"/>
      <c r="G31" s="32" t="str">
        <f t="shared" si="0"/>
        <v/>
      </c>
    </row>
    <row r="32" spans="2:7" ht="18.95" customHeight="1" x14ac:dyDescent="0.3">
      <c r="B32" s="36">
        <f>B31+1</f>
        <v>46446</v>
      </c>
      <c r="C32" s="35">
        <f t="shared" si="1"/>
        <v>46446</v>
      </c>
      <c r="D32" s="14"/>
      <c r="E32" s="14"/>
      <c r="F32" s="14"/>
      <c r="G32" s="32" t="str">
        <f t="shared" si="0"/>
        <v/>
      </c>
    </row>
    <row r="33" spans="2:7" x14ac:dyDescent="0.3">
      <c r="B33" s="36"/>
      <c r="C33" s="35"/>
      <c r="D33" s="14"/>
      <c r="E33" s="14"/>
      <c r="F33" s="14"/>
      <c r="G33" s="32" t="str">
        <f t="shared" ref="G33" si="3">IF(F33,IF(D33,IF(D33&gt;F33,F33+"24:00"-D33,F33-D33)-E33,""),"")</f>
        <v/>
      </c>
    </row>
    <row r="34" spans="2:7" x14ac:dyDescent="0.3">
      <c r="B34" s="37"/>
      <c r="C34" s="37"/>
      <c r="D34" s="15"/>
      <c r="E34" s="16"/>
      <c r="F34" s="16"/>
      <c r="G34" s="37"/>
    </row>
    <row r="35" spans="2:7" x14ac:dyDescent="0.3">
      <c r="B35" s="37"/>
      <c r="C35" s="37"/>
      <c r="D35" s="15"/>
      <c r="E35" s="16"/>
      <c r="F35" s="16"/>
      <c r="G35" s="37"/>
    </row>
    <row r="36" spans="2:7" x14ac:dyDescent="0.3">
      <c r="D36" s="11"/>
    </row>
  </sheetData>
  <sheetProtection algorithmName="SHA-512" hashValue="kohMCYavRfR+VIRCcCo6rVmp+WEdzPlFPa9K7/1tix1r96D38MbJFuW0Bpsmib6IKoRHdJxWH+LOP1py6KYIPw==" saltValue="EXJ0KU66ITlkj9ukNgcTvQ==" spinCount="100000" sheet="1" objects="1" scenarios="1"/>
  <mergeCells count="4">
    <mergeCell ref="B4:C4"/>
    <mergeCell ref="B1:G1"/>
    <mergeCell ref="B2:C2"/>
    <mergeCell ref="B3:C3"/>
  </mergeCells>
  <conditionalFormatting sqref="B5:G33">
    <cfRule type="expression" dxfId="22" priority="2">
      <formula>WEEKDAY($B5,2)&gt;5</formula>
    </cfRule>
  </conditionalFormatting>
  <printOptions horizontalCentered="1"/>
  <pageMargins left="0.16" right="0.13" top="0.39370078740157483" bottom="0.39370078740157483" header="0" footer="0"/>
  <pageSetup paperSize="9" scale="90" fitToWidth="0" fitToHeight="0" orientation="portrait" horizontalDpi="4294967293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58B77F4-D5A5-4CA3-9198-B501A9B3C0D4}">
            <xm:f>MATCH($B5,Feiertage!$B$2:$B$49,0)&gt;0</xm:f>
            <x14:dxf>
              <fill>
                <patternFill patternType="lightUp">
                  <fgColor theme="2" tint="-0.24994659260841701"/>
                  <bgColor theme="8" tint="0.79998168889431442"/>
                </patternFill>
              </fill>
            </x14:dxf>
          </x14:cfRule>
          <xm:sqref>B5:G33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ADDC4-AF4A-4BC8-8895-99ACC5837555}">
  <dimension ref="B1:J39"/>
  <sheetViews>
    <sheetView showGridLines="0" workbookViewId="0">
      <pane ySplit="4" topLeftCell="A5" activePane="bottomLeft" state="frozen"/>
      <selection activeCell="D5" sqref="D5"/>
      <selection pane="bottomLeft" activeCell="D5" sqref="D5"/>
    </sheetView>
  </sheetViews>
  <sheetFormatPr baseColWidth="10" defaultRowHeight="16.5" x14ac:dyDescent="0.3"/>
  <cols>
    <col min="1" max="1" width="1.5703125" style="9" customWidth="1"/>
    <col min="2" max="2" width="7.7109375" style="9" customWidth="1"/>
    <col min="3" max="3" width="8.5703125" style="9" customWidth="1"/>
    <col min="4" max="7" width="20.7109375" style="9" customWidth="1"/>
    <col min="8" max="9" width="11.42578125" style="16"/>
    <col min="10" max="16384" width="11.42578125" style="9"/>
  </cols>
  <sheetData>
    <row r="1" spans="2:10" ht="45" customHeight="1" thickBot="1" x14ac:dyDescent="0.35">
      <c r="B1" s="47" t="s">
        <v>0</v>
      </c>
      <c r="C1" s="47"/>
      <c r="D1" s="47"/>
      <c r="E1" s="47"/>
      <c r="F1" s="47"/>
      <c r="G1" s="47"/>
      <c r="H1" s="28"/>
      <c r="I1" s="28"/>
    </row>
    <row r="2" spans="2:10" ht="36" customHeight="1" thickTop="1" thickBot="1" x14ac:dyDescent="0.35">
      <c r="B2" s="50" t="s">
        <v>5</v>
      </c>
      <c r="C2" s="51"/>
      <c r="D2" s="41" t="s">
        <v>46</v>
      </c>
      <c r="E2" s="42" t="s">
        <v>6</v>
      </c>
      <c r="F2" s="43" t="s">
        <v>7</v>
      </c>
      <c r="G2" s="44" t="s">
        <v>1</v>
      </c>
    </row>
    <row r="3" spans="2:10" s="10" customFormat="1" ht="21.75" customHeight="1" thickTop="1" x14ac:dyDescent="0.25">
      <c r="B3" s="52">
        <f>EDATE(Februar!$B$3,1)</f>
        <v>46447</v>
      </c>
      <c r="C3" s="53"/>
      <c r="D3" s="17">
        <v>3.3333333333333335</v>
      </c>
      <c r="E3" s="33">
        <f>SUM(G5:G35)</f>
        <v>0</v>
      </c>
      <c r="F3" s="33">
        <f>IFERROR(IF(E3&lt;=D3,E3,D3),"")</f>
        <v>0</v>
      </c>
      <c r="G3" s="33">
        <f>IFERROR(E3-F3, "")</f>
        <v>0</v>
      </c>
      <c r="H3" s="29"/>
      <c r="I3" s="29"/>
    </row>
    <row r="4" spans="2:10" ht="19.5" customHeight="1" x14ac:dyDescent="0.3">
      <c r="B4" s="48" t="s">
        <v>2</v>
      </c>
      <c r="C4" s="49"/>
      <c r="D4" s="45" t="s">
        <v>8</v>
      </c>
      <c r="E4" s="45" t="s">
        <v>3</v>
      </c>
      <c r="F4" s="45" t="s">
        <v>9</v>
      </c>
      <c r="G4" s="46" t="s">
        <v>4</v>
      </c>
      <c r="H4" s="30"/>
      <c r="J4" s="31"/>
    </row>
    <row r="5" spans="2:10" ht="18.95" customHeight="1" x14ac:dyDescent="0.3">
      <c r="B5" s="34">
        <f>B3</f>
        <v>46447</v>
      </c>
      <c r="C5" s="35">
        <f>B5</f>
        <v>46447</v>
      </c>
      <c r="D5" s="12"/>
      <c r="E5" s="13"/>
      <c r="F5" s="12"/>
      <c r="G5" s="32" t="str">
        <f t="shared" ref="G5:G35" si="0">IF(F5,IF(D5,IF(D5&gt;F5,F5+"24:00"-D5,F5-D5)-E5,""),"")</f>
        <v/>
      </c>
    </row>
    <row r="6" spans="2:10" ht="18.95" customHeight="1" x14ac:dyDescent="0.3">
      <c r="B6" s="36">
        <f>B5+1</f>
        <v>46448</v>
      </c>
      <c r="C6" s="35">
        <f t="shared" ref="C6:C35" si="1">B6</f>
        <v>46448</v>
      </c>
      <c r="D6" s="14"/>
      <c r="E6" s="14"/>
      <c r="F6" s="14"/>
      <c r="G6" s="32" t="str">
        <f t="shared" si="0"/>
        <v/>
      </c>
    </row>
    <row r="7" spans="2:10" ht="18.95" customHeight="1" x14ac:dyDescent="0.3">
      <c r="B7" s="36">
        <f t="shared" ref="B7:B35" si="2">B6+1</f>
        <v>46449</v>
      </c>
      <c r="C7" s="35">
        <f t="shared" si="1"/>
        <v>46449</v>
      </c>
      <c r="D7" s="14"/>
      <c r="E7" s="14"/>
      <c r="F7" s="14"/>
      <c r="G7" s="32" t="str">
        <f t="shared" si="0"/>
        <v/>
      </c>
    </row>
    <row r="8" spans="2:10" ht="18.95" customHeight="1" x14ac:dyDescent="0.3">
      <c r="B8" s="36">
        <f t="shared" si="2"/>
        <v>46450</v>
      </c>
      <c r="C8" s="35">
        <f t="shared" si="1"/>
        <v>46450</v>
      </c>
      <c r="D8" s="14"/>
      <c r="E8" s="14"/>
      <c r="F8" s="14"/>
      <c r="G8" s="32" t="str">
        <f t="shared" si="0"/>
        <v/>
      </c>
    </row>
    <row r="9" spans="2:10" ht="18.95" customHeight="1" x14ac:dyDescent="0.3">
      <c r="B9" s="36">
        <f t="shared" si="2"/>
        <v>46451</v>
      </c>
      <c r="C9" s="35">
        <f t="shared" si="1"/>
        <v>46451</v>
      </c>
      <c r="D9" s="14"/>
      <c r="E9" s="14"/>
      <c r="F9" s="14"/>
      <c r="G9" s="32" t="str">
        <f t="shared" si="0"/>
        <v/>
      </c>
    </row>
    <row r="10" spans="2:10" ht="18.95" customHeight="1" x14ac:dyDescent="0.3">
      <c r="B10" s="36">
        <f t="shared" si="2"/>
        <v>46452</v>
      </c>
      <c r="C10" s="35">
        <f t="shared" si="1"/>
        <v>46452</v>
      </c>
      <c r="D10" s="14"/>
      <c r="E10" s="14"/>
      <c r="F10" s="14"/>
      <c r="G10" s="32" t="str">
        <f t="shared" si="0"/>
        <v/>
      </c>
    </row>
    <row r="11" spans="2:10" ht="18.95" customHeight="1" x14ac:dyDescent="0.3">
      <c r="B11" s="36">
        <f t="shared" si="2"/>
        <v>46453</v>
      </c>
      <c r="C11" s="35">
        <f t="shared" si="1"/>
        <v>46453</v>
      </c>
      <c r="D11" s="14"/>
      <c r="E11" s="14"/>
      <c r="F11" s="14"/>
      <c r="G11" s="32" t="str">
        <f t="shared" si="0"/>
        <v/>
      </c>
    </row>
    <row r="12" spans="2:10" ht="18.95" customHeight="1" x14ac:dyDescent="0.3">
      <c r="B12" s="36">
        <f t="shared" si="2"/>
        <v>46454</v>
      </c>
      <c r="C12" s="35">
        <f t="shared" si="1"/>
        <v>46454</v>
      </c>
      <c r="D12" s="14"/>
      <c r="E12" s="14"/>
      <c r="F12" s="14"/>
      <c r="G12" s="32" t="str">
        <f t="shared" si="0"/>
        <v/>
      </c>
    </row>
    <row r="13" spans="2:10" ht="18.95" customHeight="1" x14ac:dyDescent="0.3">
      <c r="B13" s="36">
        <f t="shared" si="2"/>
        <v>46455</v>
      </c>
      <c r="C13" s="35">
        <f t="shared" si="1"/>
        <v>46455</v>
      </c>
      <c r="D13" s="14"/>
      <c r="E13" s="14"/>
      <c r="F13" s="14"/>
      <c r="G13" s="32" t="str">
        <f t="shared" si="0"/>
        <v/>
      </c>
    </row>
    <row r="14" spans="2:10" ht="18.95" customHeight="1" x14ac:dyDescent="0.3">
      <c r="B14" s="36">
        <f t="shared" si="2"/>
        <v>46456</v>
      </c>
      <c r="C14" s="35">
        <f t="shared" si="1"/>
        <v>46456</v>
      </c>
      <c r="D14" s="14"/>
      <c r="E14" s="14"/>
      <c r="F14" s="14"/>
      <c r="G14" s="32" t="str">
        <f t="shared" si="0"/>
        <v/>
      </c>
    </row>
    <row r="15" spans="2:10" ht="18.95" customHeight="1" x14ac:dyDescent="0.3">
      <c r="B15" s="36">
        <f t="shared" si="2"/>
        <v>46457</v>
      </c>
      <c r="C15" s="35">
        <f t="shared" si="1"/>
        <v>46457</v>
      </c>
      <c r="D15" s="14"/>
      <c r="E15" s="14"/>
      <c r="F15" s="14"/>
      <c r="G15" s="32" t="str">
        <f t="shared" si="0"/>
        <v/>
      </c>
    </row>
    <row r="16" spans="2:10" ht="18.95" customHeight="1" x14ac:dyDescent="0.3">
      <c r="B16" s="36">
        <f t="shared" si="2"/>
        <v>46458</v>
      </c>
      <c r="C16" s="35">
        <f t="shared" si="1"/>
        <v>46458</v>
      </c>
      <c r="D16" s="14"/>
      <c r="E16" s="14"/>
      <c r="F16" s="14"/>
      <c r="G16" s="32" t="str">
        <f t="shared" si="0"/>
        <v/>
      </c>
    </row>
    <row r="17" spans="2:7" ht="18.95" customHeight="1" x14ac:dyDescent="0.3">
      <c r="B17" s="36">
        <f t="shared" si="2"/>
        <v>46459</v>
      </c>
      <c r="C17" s="35">
        <f t="shared" si="1"/>
        <v>46459</v>
      </c>
      <c r="D17" s="14"/>
      <c r="E17" s="14"/>
      <c r="F17" s="14"/>
      <c r="G17" s="32" t="str">
        <f t="shared" si="0"/>
        <v/>
      </c>
    </row>
    <row r="18" spans="2:7" ht="18.95" customHeight="1" x14ac:dyDescent="0.3">
      <c r="B18" s="36">
        <f t="shared" si="2"/>
        <v>46460</v>
      </c>
      <c r="C18" s="35">
        <f t="shared" si="1"/>
        <v>46460</v>
      </c>
      <c r="D18" s="14"/>
      <c r="E18" s="14"/>
      <c r="F18" s="14"/>
      <c r="G18" s="32" t="str">
        <f t="shared" si="0"/>
        <v/>
      </c>
    </row>
    <row r="19" spans="2:7" ht="18.95" customHeight="1" x14ac:dyDescent="0.3">
      <c r="B19" s="36">
        <f t="shared" si="2"/>
        <v>46461</v>
      </c>
      <c r="C19" s="35">
        <f t="shared" si="1"/>
        <v>46461</v>
      </c>
      <c r="D19" s="14"/>
      <c r="E19" s="14"/>
      <c r="F19" s="14"/>
      <c r="G19" s="32" t="str">
        <f t="shared" si="0"/>
        <v/>
      </c>
    </row>
    <row r="20" spans="2:7" ht="18.95" customHeight="1" x14ac:dyDescent="0.3">
      <c r="B20" s="36">
        <f t="shared" si="2"/>
        <v>46462</v>
      </c>
      <c r="C20" s="35">
        <f t="shared" si="1"/>
        <v>46462</v>
      </c>
      <c r="D20" s="14"/>
      <c r="E20" s="14"/>
      <c r="F20" s="14"/>
      <c r="G20" s="32" t="str">
        <f t="shared" si="0"/>
        <v/>
      </c>
    </row>
    <row r="21" spans="2:7" ht="18.95" customHeight="1" x14ac:dyDescent="0.3">
      <c r="B21" s="36">
        <f t="shared" si="2"/>
        <v>46463</v>
      </c>
      <c r="C21" s="35">
        <f t="shared" si="1"/>
        <v>46463</v>
      </c>
      <c r="D21" s="14"/>
      <c r="E21" s="14"/>
      <c r="F21" s="14"/>
      <c r="G21" s="32" t="str">
        <f t="shared" si="0"/>
        <v/>
      </c>
    </row>
    <row r="22" spans="2:7" ht="18.95" customHeight="1" x14ac:dyDescent="0.3">
      <c r="B22" s="36">
        <f t="shared" si="2"/>
        <v>46464</v>
      </c>
      <c r="C22" s="35">
        <f t="shared" si="1"/>
        <v>46464</v>
      </c>
      <c r="D22" s="14"/>
      <c r="E22" s="14"/>
      <c r="F22" s="14"/>
      <c r="G22" s="32" t="str">
        <f t="shared" si="0"/>
        <v/>
      </c>
    </row>
    <row r="23" spans="2:7" ht="18.95" customHeight="1" x14ac:dyDescent="0.3">
      <c r="B23" s="36">
        <f t="shared" si="2"/>
        <v>46465</v>
      </c>
      <c r="C23" s="35">
        <f t="shared" si="1"/>
        <v>46465</v>
      </c>
      <c r="D23" s="14"/>
      <c r="E23" s="14"/>
      <c r="F23" s="14"/>
      <c r="G23" s="32" t="str">
        <f t="shared" si="0"/>
        <v/>
      </c>
    </row>
    <row r="24" spans="2:7" ht="18.95" customHeight="1" x14ac:dyDescent="0.3">
      <c r="B24" s="36">
        <f t="shared" si="2"/>
        <v>46466</v>
      </c>
      <c r="C24" s="35">
        <f t="shared" si="1"/>
        <v>46466</v>
      </c>
      <c r="D24" s="14"/>
      <c r="E24" s="14"/>
      <c r="F24" s="14"/>
      <c r="G24" s="32" t="str">
        <f t="shared" si="0"/>
        <v/>
      </c>
    </row>
    <row r="25" spans="2:7" ht="18.95" customHeight="1" x14ac:dyDescent="0.3">
      <c r="B25" s="36">
        <f t="shared" si="2"/>
        <v>46467</v>
      </c>
      <c r="C25" s="35">
        <f t="shared" si="1"/>
        <v>46467</v>
      </c>
      <c r="D25" s="14"/>
      <c r="E25" s="14"/>
      <c r="F25" s="14"/>
      <c r="G25" s="32" t="str">
        <f t="shared" si="0"/>
        <v/>
      </c>
    </row>
    <row r="26" spans="2:7" ht="18.95" customHeight="1" x14ac:dyDescent="0.3">
      <c r="B26" s="36">
        <f t="shared" si="2"/>
        <v>46468</v>
      </c>
      <c r="C26" s="35">
        <f t="shared" si="1"/>
        <v>46468</v>
      </c>
      <c r="D26" s="14"/>
      <c r="E26" s="14"/>
      <c r="F26" s="14"/>
      <c r="G26" s="32" t="str">
        <f t="shared" si="0"/>
        <v/>
      </c>
    </row>
    <row r="27" spans="2:7" ht="18.95" customHeight="1" x14ac:dyDescent="0.3">
      <c r="B27" s="36">
        <f t="shared" si="2"/>
        <v>46469</v>
      </c>
      <c r="C27" s="35">
        <f t="shared" si="1"/>
        <v>46469</v>
      </c>
      <c r="D27" s="14"/>
      <c r="E27" s="14"/>
      <c r="F27" s="14"/>
      <c r="G27" s="32" t="str">
        <f t="shared" si="0"/>
        <v/>
      </c>
    </row>
    <row r="28" spans="2:7" ht="18.95" customHeight="1" x14ac:dyDescent="0.3">
      <c r="B28" s="36">
        <f t="shared" si="2"/>
        <v>46470</v>
      </c>
      <c r="C28" s="35">
        <f t="shared" si="1"/>
        <v>46470</v>
      </c>
      <c r="D28" s="14"/>
      <c r="E28" s="14"/>
      <c r="F28" s="14"/>
      <c r="G28" s="32" t="str">
        <f t="shared" si="0"/>
        <v/>
      </c>
    </row>
    <row r="29" spans="2:7" ht="18.95" customHeight="1" x14ac:dyDescent="0.3">
      <c r="B29" s="36">
        <f t="shared" si="2"/>
        <v>46471</v>
      </c>
      <c r="C29" s="35">
        <f t="shared" si="1"/>
        <v>46471</v>
      </c>
      <c r="D29" s="14"/>
      <c r="E29" s="14"/>
      <c r="F29" s="14"/>
      <c r="G29" s="32" t="str">
        <f t="shared" si="0"/>
        <v/>
      </c>
    </row>
    <row r="30" spans="2:7" ht="18.95" customHeight="1" x14ac:dyDescent="0.3">
      <c r="B30" s="36">
        <f t="shared" si="2"/>
        <v>46472</v>
      </c>
      <c r="C30" s="35">
        <f t="shared" si="1"/>
        <v>46472</v>
      </c>
      <c r="D30" s="14"/>
      <c r="E30" s="14"/>
      <c r="F30" s="14"/>
      <c r="G30" s="32" t="str">
        <f t="shared" si="0"/>
        <v/>
      </c>
    </row>
    <row r="31" spans="2:7" ht="18.95" customHeight="1" x14ac:dyDescent="0.3">
      <c r="B31" s="36">
        <f t="shared" si="2"/>
        <v>46473</v>
      </c>
      <c r="C31" s="35">
        <f t="shared" si="1"/>
        <v>46473</v>
      </c>
      <c r="D31" s="14"/>
      <c r="E31" s="14"/>
      <c r="F31" s="14"/>
      <c r="G31" s="32" t="str">
        <f t="shared" si="0"/>
        <v/>
      </c>
    </row>
    <row r="32" spans="2:7" ht="18.95" customHeight="1" x14ac:dyDescent="0.3">
      <c r="B32" s="36">
        <f t="shared" si="2"/>
        <v>46474</v>
      </c>
      <c r="C32" s="35">
        <f t="shared" si="1"/>
        <v>46474</v>
      </c>
      <c r="D32" s="14"/>
      <c r="E32" s="14"/>
      <c r="F32" s="14"/>
      <c r="G32" s="32" t="str">
        <f t="shared" si="0"/>
        <v/>
      </c>
    </row>
    <row r="33" spans="2:7" ht="18.95" customHeight="1" x14ac:dyDescent="0.3">
      <c r="B33" s="36">
        <f t="shared" si="2"/>
        <v>46475</v>
      </c>
      <c r="C33" s="35">
        <f t="shared" si="1"/>
        <v>46475</v>
      </c>
      <c r="D33" s="14"/>
      <c r="E33" s="14"/>
      <c r="F33" s="14"/>
      <c r="G33" s="32" t="str">
        <f t="shared" si="0"/>
        <v/>
      </c>
    </row>
    <row r="34" spans="2:7" ht="18.95" customHeight="1" x14ac:dyDescent="0.3">
      <c r="B34" s="36">
        <f t="shared" si="2"/>
        <v>46476</v>
      </c>
      <c r="C34" s="35">
        <f t="shared" si="1"/>
        <v>46476</v>
      </c>
      <c r="D34" s="14"/>
      <c r="E34" s="14"/>
      <c r="F34" s="14"/>
      <c r="G34" s="32" t="str">
        <f t="shared" si="0"/>
        <v/>
      </c>
    </row>
    <row r="35" spans="2:7" ht="18.95" customHeight="1" x14ac:dyDescent="0.3">
      <c r="B35" s="36">
        <f t="shared" si="2"/>
        <v>46477</v>
      </c>
      <c r="C35" s="35">
        <f t="shared" si="1"/>
        <v>46477</v>
      </c>
      <c r="D35" s="14"/>
      <c r="E35" s="14"/>
      <c r="F35" s="14"/>
      <c r="G35" s="32" t="str">
        <f t="shared" si="0"/>
        <v/>
      </c>
    </row>
    <row r="36" spans="2:7" x14ac:dyDescent="0.3">
      <c r="D36" s="11"/>
    </row>
    <row r="37" spans="2:7" x14ac:dyDescent="0.3">
      <c r="D37" s="11"/>
    </row>
    <row r="38" spans="2:7" x14ac:dyDescent="0.3">
      <c r="D38" s="11"/>
    </row>
    <row r="39" spans="2:7" x14ac:dyDescent="0.3">
      <c r="D39" s="11"/>
    </row>
  </sheetData>
  <sheetProtection algorithmName="SHA-512" hashValue="e7q42iIZmAWJNQ5NRMJp+IWdrfmz1S9AhW0chLKRf0msmQ+gB+f6nuVONnknIB0o9XIpyVSkiIMrw0qiuaL63Q==" saltValue="/6IeNZPGitQFmVJRQmibrQ==" spinCount="100000" sheet="1" objects="1" scenarios="1"/>
  <mergeCells count="4">
    <mergeCell ref="B4:C4"/>
    <mergeCell ref="B1:G1"/>
    <mergeCell ref="B2:C2"/>
    <mergeCell ref="B3:C3"/>
  </mergeCells>
  <conditionalFormatting sqref="B5:G35">
    <cfRule type="expression" dxfId="20" priority="2">
      <formula>WEEKDAY($B5,2)&gt;5</formula>
    </cfRule>
  </conditionalFormatting>
  <printOptions horizontalCentered="1"/>
  <pageMargins left="0.16" right="0.13" top="0.39370078740157483" bottom="0.39370078740157483" header="0" footer="0"/>
  <pageSetup paperSize="9" scale="90" fitToWidth="0" fitToHeight="0" orientation="portrait" horizontalDpi="4294967293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4570B29-3885-4923-9129-9EB48411F306}">
            <xm:f>MATCH($B5,Feiertage!$B$2:$B$49,0)&gt;0</xm:f>
            <x14:dxf>
              <fill>
                <patternFill patternType="lightUp">
                  <fgColor theme="2" tint="-0.24994659260841701"/>
                  <bgColor theme="8" tint="0.79998168889431442"/>
                </patternFill>
              </fill>
            </x14:dxf>
          </x14:cfRule>
          <xm:sqref>B5:G35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48744-29E0-445D-89E3-C3E38E4A7C1C}">
  <dimension ref="B1:J38"/>
  <sheetViews>
    <sheetView showGridLines="0" workbookViewId="0">
      <pane ySplit="4" topLeftCell="A5" activePane="bottomLeft" state="frozen"/>
      <selection activeCell="D5" sqref="D5"/>
      <selection pane="bottomLeft" activeCell="D5" sqref="D5"/>
    </sheetView>
  </sheetViews>
  <sheetFormatPr baseColWidth="10" defaultRowHeight="16.5" x14ac:dyDescent="0.3"/>
  <cols>
    <col min="1" max="1" width="1.5703125" style="9" customWidth="1"/>
    <col min="2" max="2" width="7.7109375" style="9" customWidth="1"/>
    <col min="3" max="3" width="8.5703125" style="9" customWidth="1"/>
    <col min="4" max="7" width="20.7109375" style="9" customWidth="1"/>
    <col min="8" max="9" width="11.42578125" style="16"/>
    <col min="10" max="16384" width="11.42578125" style="9"/>
  </cols>
  <sheetData>
    <row r="1" spans="2:10" ht="45" customHeight="1" thickBot="1" x14ac:dyDescent="0.35">
      <c r="B1" s="47" t="s">
        <v>0</v>
      </c>
      <c r="C1" s="47"/>
      <c r="D1" s="47"/>
      <c r="E1" s="47"/>
      <c r="F1" s="47"/>
      <c r="G1" s="47"/>
      <c r="H1" s="28"/>
      <c r="I1" s="28"/>
    </row>
    <row r="2" spans="2:10" ht="36" customHeight="1" thickTop="1" thickBot="1" x14ac:dyDescent="0.35">
      <c r="B2" s="50" t="s">
        <v>5</v>
      </c>
      <c r="C2" s="51"/>
      <c r="D2" s="41" t="s">
        <v>46</v>
      </c>
      <c r="E2" s="42" t="s">
        <v>6</v>
      </c>
      <c r="F2" s="43" t="s">
        <v>7</v>
      </c>
      <c r="G2" s="44" t="s">
        <v>1</v>
      </c>
    </row>
    <row r="3" spans="2:10" s="10" customFormat="1" ht="21.75" customHeight="1" thickTop="1" x14ac:dyDescent="0.25">
      <c r="B3" s="52">
        <f>EDATE(März!$B$3,1)</f>
        <v>46478</v>
      </c>
      <c r="C3" s="53"/>
      <c r="D3" s="17">
        <v>3.3333333333333335</v>
      </c>
      <c r="E3" s="33">
        <f>SUM(G5:G34)</f>
        <v>0</v>
      </c>
      <c r="F3" s="33">
        <f>IFERROR(IF(E3&lt;=D3,E3,D3),"")</f>
        <v>0</v>
      </c>
      <c r="G3" s="33">
        <f>IFERROR(E3-F3, "")</f>
        <v>0</v>
      </c>
      <c r="H3" s="29"/>
      <c r="I3" s="29"/>
    </row>
    <row r="4" spans="2:10" ht="19.5" customHeight="1" x14ac:dyDescent="0.3">
      <c r="B4" s="48" t="s">
        <v>2</v>
      </c>
      <c r="C4" s="49"/>
      <c r="D4" s="45" t="s">
        <v>8</v>
      </c>
      <c r="E4" s="45" t="s">
        <v>3</v>
      </c>
      <c r="F4" s="45" t="s">
        <v>9</v>
      </c>
      <c r="G4" s="46" t="s">
        <v>4</v>
      </c>
      <c r="H4" s="30"/>
      <c r="J4" s="31"/>
    </row>
    <row r="5" spans="2:10" ht="18.95" customHeight="1" x14ac:dyDescent="0.3">
      <c r="B5" s="34">
        <f>B3</f>
        <v>46478</v>
      </c>
      <c r="C5" s="35">
        <f>B5</f>
        <v>46478</v>
      </c>
      <c r="D5" s="12"/>
      <c r="E5" s="13"/>
      <c r="F5" s="12"/>
      <c r="G5" s="32" t="str">
        <f t="shared" ref="G5:G34" si="0">IF(F5,IF(D5,IF(D5&gt;F5,F5+"24:00"-D5,F5-D5)-E5,""),"")</f>
        <v/>
      </c>
    </row>
    <row r="6" spans="2:10" ht="18.95" customHeight="1" x14ac:dyDescent="0.3">
      <c r="B6" s="36">
        <f>B5+1</f>
        <v>46479</v>
      </c>
      <c r="C6" s="35">
        <f t="shared" ref="C6:C34" si="1">B6</f>
        <v>46479</v>
      </c>
      <c r="D6" s="14"/>
      <c r="E6" s="14"/>
      <c r="F6" s="14"/>
      <c r="G6" s="32" t="str">
        <f t="shared" si="0"/>
        <v/>
      </c>
    </row>
    <row r="7" spans="2:10" ht="18.95" customHeight="1" x14ac:dyDescent="0.3">
      <c r="B7" s="36">
        <f t="shared" ref="B7:B34" si="2">B6+1</f>
        <v>46480</v>
      </c>
      <c r="C7" s="35">
        <f t="shared" si="1"/>
        <v>46480</v>
      </c>
      <c r="D7" s="14"/>
      <c r="E7" s="14"/>
      <c r="F7" s="14"/>
      <c r="G7" s="32" t="str">
        <f t="shared" si="0"/>
        <v/>
      </c>
    </row>
    <row r="8" spans="2:10" ht="18.95" customHeight="1" x14ac:dyDescent="0.3">
      <c r="B8" s="36">
        <f t="shared" si="2"/>
        <v>46481</v>
      </c>
      <c r="C8" s="35">
        <f t="shared" si="1"/>
        <v>46481</v>
      </c>
      <c r="D8" s="14"/>
      <c r="E8" s="14"/>
      <c r="F8" s="14"/>
      <c r="G8" s="32" t="str">
        <f t="shared" si="0"/>
        <v/>
      </c>
    </row>
    <row r="9" spans="2:10" ht="18.95" customHeight="1" x14ac:dyDescent="0.3">
      <c r="B9" s="36">
        <f t="shared" si="2"/>
        <v>46482</v>
      </c>
      <c r="C9" s="35">
        <f t="shared" si="1"/>
        <v>46482</v>
      </c>
      <c r="D9" s="14"/>
      <c r="E9" s="14"/>
      <c r="F9" s="14"/>
      <c r="G9" s="32" t="str">
        <f t="shared" si="0"/>
        <v/>
      </c>
    </row>
    <row r="10" spans="2:10" ht="18.95" customHeight="1" x14ac:dyDescent="0.3">
      <c r="B10" s="36">
        <f t="shared" si="2"/>
        <v>46483</v>
      </c>
      <c r="C10" s="35">
        <f t="shared" si="1"/>
        <v>46483</v>
      </c>
      <c r="D10" s="14"/>
      <c r="E10" s="14"/>
      <c r="F10" s="14"/>
      <c r="G10" s="32" t="str">
        <f t="shared" si="0"/>
        <v/>
      </c>
    </row>
    <row r="11" spans="2:10" ht="18.95" customHeight="1" x14ac:dyDescent="0.3">
      <c r="B11" s="36">
        <f t="shared" si="2"/>
        <v>46484</v>
      </c>
      <c r="C11" s="35">
        <f t="shared" si="1"/>
        <v>46484</v>
      </c>
      <c r="D11" s="14"/>
      <c r="E11" s="14"/>
      <c r="F11" s="14"/>
      <c r="G11" s="32" t="str">
        <f t="shared" si="0"/>
        <v/>
      </c>
    </row>
    <row r="12" spans="2:10" ht="18.95" customHeight="1" x14ac:dyDescent="0.3">
      <c r="B12" s="36">
        <f t="shared" si="2"/>
        <v>46485</v>
      </c>
      <c r="C12" s="35">
        <f t="shared" si="1"/>
        <v>46485</v>
      </c>
      <c r="D12" s="14"/>
      <c r="E12" s="14"/>
      <c r="F12" s="14"/>
      <c r="G12" s="32" t="str">
        <f t="shared" si="0"/>
        <v/>
      </c>
    </row>
    <row r="13" spans="2:10" ht="18.95" customHeight="1" x14ac:dyDescent="0.3">
      <c r="B13" s="36">
        <f t="shared" si="2"/>
        <v>46486</v>
      </c>
      <c r="C13" s="35">
        <f t="shared" si="1"/>
        <v>46486</v>
      </c>
      <c r="D13" s="14"/>
      <c r="E13" s="14"/>
      <c r="F13" s="14"/>
      <c r="G13" s="32" t="str">
        <f t="shared" si="0"/>
        <v/>
      </c>
    </row>
    <row r="14" spans="2:10" ht="18.95" customHeight="1" x14ac:dyDescent="0.3">
      <c r="B14" s="36">
        <f t="shared" si="2"/>
        <v>46487</v>
      </c>
      <c r="C14" s="35">
        <f t="shared" si="1"/>
        <v>46487</v>
      </c>
      <c r="D14" s="14"/>
      <c r="E14" s="14"/>
      <c r="F14" s="14"/>
      <c r="G14" s="32" t="str">
        <f t="shared" si="0"/>
        <v/>
      </c>
    </row>
    <row r="15" spans="2:10" ht="18.95" customHeight="1" x14ac:dyDescent="0.3">
      <c r="B15" s="36">
        <f t="shared" si="2"/>
        <v>46488</v>
      </c>
      <c r="C15" s="35">
        <f t="shared" si="1"/>
        <v>46488</v>
      </c>
      <c r="D15" s="14"/>
      <c r="E15" s="14"/>
      <c r="F15" s="14"/>
      <c r="G15" s="32" t="str">
        <f t="shared" si="0"/>
        <v/>
      </c>
    </row>
    <row r="16" spans="2:10" ht="18.95" customHeight="1" x14ac:dyDescent="0.3">
      <c r="B16" s="36">
        <f t="shared" si="2"/>
        <v>46489</v>
      </c>
      <c r="C16" s="35">
        <f t="shared" si="1"/>
        <v>46489</v>
      </c>
      <c r="D16" s="14"/>
      <c r="E16" s="14"/>
      <c r="F16" s="14"/>
      <c r="G16" s="32" t="str">
        <f t="shared" si="0"/>
        <v/>
      </c>
    </row>
    <row r="17" spans="2:7" ht="18.95" customHeight="1" x14ac:dyDescent="0.3">
      <c r="B17" s="36">
        <f t="shared" si="2"/>
        <v>46490</v>
      </c>
      <c r="C17" s="35">
        <f t="shared" si="1"/>
        <v>46490</v>
      </c>
      <c r="D17" s="14"/>
      <c r="E17" s="14"/>
      <c r="F17" s="14"/>
      <c r="G17" s="32" t="str">
        <f t="shared" si="0"/>
        <v/>
      </c>
    </row>
    <row r="18" spans="2:7" ht="18.95" customHeight="1" x14ac:dyDescent="0.3">
      <c r="B18" s="36">
        <f t="shared" si="2"/>
        <v>46491</v>
      </c>
      <c r="C18" s="35">
        <f t="shared" si="1"/>
        <v>46491</v>
      </c>
      <c r="D18" s="14"/>
      <c r="E18" s="14"/>
      <c r="F18" s="14"/>
      <c r="G18" s="32" t="str">
        <f t="shared" si="0"/>
        <v/>
      </c>
    </row>
    <row r="19" spans="2:7" ht="18.95" customHeight="1" x14ac:dyDescent="0.3">
      <c r="B19" s="36">
        <f t="shared" si="2"/>
        <v>46492</v>
      </c>
      <c r="C19" s="35">
        <f t="shared" si="1"/>
        <v>46492</v>
      </c>
      <c r="D19" s="14"/>
      <c r="E19" s="14"/>
      <c r="F19" s="14"/>
      <c r="G19" s="32" t="str">
        <f t="shared" si="0"/>
        <v/>
      </c>
    </row>
    <row r="20" spans="2:7" ht="18.95" customHeight="1" x14ac:dyDescent="0.3">
      <c r="B20" s="36">
        <f t="shared" si="2"/>
        <v>46493</v>
      </c>
      <c r="C20" s="35">
        <f t="shared" si="1"/>
        <v>46493</v>
      </c>
      <c r="D20" s="14"/>
      <c r="E20" s="14"/>
      <c r="F20" s="14"/>
      <c r="G20" s="32" t="str">
        <f t="shared" si="0"/>
        <v/>
      </c>
    </row>
    <row r="21" spans="2:7" ht="18.95" customHeight="1" x14ac:dyDescent="0.3">
      <c r="B21" s="36">
        <f t="shared" si="2"/>
        <v>46494</v>
      </c>
      <c r="C21" s="35">
        <f t="shared" si="1"/>
        <v>46494</v>
      </c>
      <c r="D21" s="14"/>
      <c r="E21" s="14"/>
      <c r="F21" s="14"/>
      <c r="G21" s="32" t="str">
        <f t="shared" si="0"/>
        <v/>
      </c>
    </row>
    <row r="22" spans="2:7" ht="18.95" customHeight="1" x14ac:dyDescent="0.3">
      <c r="B22" s="36">
        <f t="shared" si="2"/>
        <v>46495</v>
      </c>
      <c r="C22" s="35">
        <f t="shared" si="1"/>
        <v>46495</v>
      </c>
      <c r="D22" s="14"/>
      <c r="E22" s="14"/>
      <c r="F22" s="14"/>
      <c r="G22" s="32" t="str">
        <f t="shared" si="0"/>
        <v/>
      </c>
    </row>
    <row r="23" spans="2:7" ht="18.95" customHeight="1" x14ac:dyDescent="0.3">
      <c r="B23" s="36">
        <f t="shared" si="2"/>
        <v>46496</v>
      </c>
      <c r="C23" s="35">
        <f t="shared" si="1"/>
        <v>46496</v>
      </c>
      <c r="D23" s="14"/>
      <c r="E23" s="14"/>
      <c r="F23" s="14"/>
      <c r="G23" s="32" t="str">
        <f t="shared" si="0"/>
        <v/>
      </c>
    </row>
    <row r="24" spans="2:7" ht="18.95" customHeight="1" x14ac:dyDescent="0.3">
      <c r="B24" s="36">
        <f t="shared" si="2"/>
        <v>46497</v>
      </c>
      <c r="C24" s="35">
        <f t="shared" si="1"/>
        <v>46497</v>
      </c>
      <c r="D24" s="14"/>
      <c r="E24" s="14"/>
      <c r="F24" s="14"/>
      <c r="G24" s="32" t="str">
        <f t="shared" si="0"/>
        <v/>
      </c>
    </row>
    <row r="25" spans="2:7" ht="18.95" customHeight="1" x14ac:dyDescent="0.3">
      <c r="B25" s="36">
        <f t="shared" si="2"/>
        <v>46498</v>
      </c>
      <c r="C25" s="35">
        <f t="shared" si="1"/>
        <v>46498</v>
      </c>
      <c r="D25" s="14"/>
      <c r="E25" s="14"/>
      <c r="F25" s="14"/>
      <c r="G25" s="32" t="str">
        <f t="shared" si="0"/>
        <v/>
      </c>
    </row>
    <row r="26" spans="2:7" ht="18.95" customHeight="1" x14ac:dyDescent="0.3">
      <c r="B26" s="36">
        <f t="shared" si="2"/>
        <v>46499</v>
      </c>
      <c r="C26" s="35">
        <f t="shared" si="1"/>
        <v>46499</v>
      </c>
      <c r="D26" s="14"/>
      <c r="E26" s="14"/>
      <c r="F26" s="14"/>
      <c r="G26" s="32" t="str">
        <f t="shared" si="0"/>
        <v/>
      </c>
    </row>
    <row r="27" spans="2:7" ht="18.95" customHeight="1" x14ac:dyDescent="0.3">
      <c r="B27" s="36">
        <f t="shared" si="2"/>
        <v>46500</v>
      </c>
      <c r="C27" s="35">
        <f t="shared" si="1"/>
        <v>46500</v>
      </c>
      <c r="D27" s="14"/>
      <c r="E27" s="14"/>
      <c r="F27" s="14"/>
      <c r="G27" s="32" t="str">
        <f t="shared" si="0"/>
        <v/>
      </c>
    </row>
    <row r="28" spans="2:7" ht="18.95" customHeight="1" x14ac:dyDescent="0.3">
      <c r="B28" s="36">
        <f t="shared" si="2"/>
        <v>46501</v>
      </c>
      <c r="C28" s="35">
        <f t="shared" si="1"/>
        <v>46501</v>
      </c>
      <c r="D28" s="14"/>
      <c r="E28" s="14"/>
      <c r="F28" s="14"/>
      <c r="G28" s="32" t="str">
        <f t="shared" si="0"/>
        <v/>
      </c>
    </row>
    <row r="29" spans="2:7" ht="18.95" customHeight="1" x14ac:dyDescent="0.3">
      <c r="B29" s="36">
        <f t="shared" si="2"/>
        <v>46502</v>
      </c>
      <c r="C29" s="35">
        <f t="shared" si="1"/>
        <v>46502</v>
      </c>
      <c r="D29" s="14"/>
      <c r="E29" s="14"/>
      <c r="F29" s="14"/>
      <c r="G29" s="32" t="str">
        <f t="shared" si="0"/>
        <v/>
      </c>
    </row>
    <row r="30" spans="2:7" ht="18.95" customHeight="1" x14ac:dyDescent="0.3">
      <c r="B30" s="36">
        <f t="shared" si="2"/>
        <v>46503</v>
      </c>
      <c r="C30" s="35">
        <f t="shared" si="1"/>
        <v>46503</v>
      </c>
      <c r="D30" s="14"/>
      <c r="E30" s="14"/>
      <c r="F30" s="14"/>
      <c r="G30" s="32" t="str">
        <f t="shared" si="0"/>
        <v/>
      </c>
    </row>
    <row r="31" spans="2:7" ht="18.95" customHeight="1" x14ac:dyDescent="0.3">
      <c r="B31" s="36">
        <f t="shared" si="2"/>
        <v>46504</v>
      </c>
      <c r="C31" s="35">
        <f t="shared" si="1"/>
        <v>46504</v>
      </c>
      <c r="D31" s="14"/>
      <c r="E31" s="14"/>
      <c r="F31" s="14"/>
      <c r="G31" s="32" t="str">
        <f t="shared" si="0"/>
        <v/>
      </c>
    </row>
    <row r="32" spans="2:7" ht="18.95" customHeight="1" x14ac:dyDescent="0.3">
      <c r="B32" s="36">
        <f t="shared" si="2"/>
        <v>46505</v>
      </c>
      <c r="C32" s="35">
        <f t="shared" si="1"/>
        <v>46505</v>
      </c>
      <c r="D32" s="14"/>
      <c r="E32" s="14"/>
      <c r="F32" s="14"/>
      <c r="G32" s="32" t="str">
        <f t="shared" si="0"/>
        <v/>
      </c>
    </row>
    <row r="33" spans="2:7" ht="18.95" customHeight="1" x14ac:dyDescent="0.3">
      <c r="B33" s="36">
        <f t="shared" si="2"/>
        <v>46506</v>
      </c>
      <c r="C33" s="35">
        <f t="shared" si="1"/>
        <v>46506</v>
      </c>
      <c r="D33" s="14"/>
      <c r="E33" s="14"/>
      <c r="F33" s="14"/>
      <c r="G33" s="32" t="str">
        <f t="shared" si="0"/>
        <v/>
      </c>
    </row>
    <row r="34" spans="2:7" ht="18.95" customHeight="1" x14ac:dyDescent="0.3">
      <c r="B34" s="36">
        <f t="shared" si="2"/>
        <v>46507</v>
      </c>
      <c r="C34" s="35">
        <f t="shared" si="1"/>
        <v>46507</v>
      </c>
      <c r="D34" s="14"/>
      <c r="E34" s="14"/>
      <c r="F34" s="14"/>
      <c r="G34" s="32" t="str">
        <f t="shared" si="0"/>
        <v/>
      </c>
    </row>
    <row r="35" spans="2:7" x14ac:dyDescent="0.3">
      <c r="B35" s="37"/>
      <c r="C35" s="37"/>
      <c r="D35" s="15"/>
      <c r="E35" s="16"/>
      <c r="F35" s="16"/>
      <c r="G35" s="37"/>
    </row>
    <row r="36" spans="2:7" x14ac:dyDescent="0.3">
      <c r="D36" s="11"/>
    </row>
    <row r="37" spans="2:7" x14ac:dyDescent="0.3">
      <c r="D37" s="11"/>
    </row>
    <row r="38" spans="2:7" x14ac:dyDescent="0.3">
      <c r="D38" s="11"/>
    </row>
  </sheetData>
  <sheetProtection algorithmName="SHA-512" hashValue="Q7xbMeclYNGNnZ3ooS8szGocCm6RMUHGh3Q4RDKN9WX44EmTVsWAeKWzsRHwvsQPF3pYhENZEUeSpCdsSRbXRw==" saltValue="ztmojcSDmx+a9Lv7DMd94g==" spinCount="100000" sheet="1" objects="1" scenarios="1"/>
  <mergeCells count="4">
    <mergeCell ref="B4:C4"/>
    <mergeCell ref="B1:G1"/>
    <mergeCell ref="B2:C2"/>
    <mergeCell ref="B3:C3"/>
  </mergeCells>
  <conditionalFormatting sqref="B5:G34">
    <cfRule type="expression" dxfId="18" priority="2">
      <formula>WEEKDAY($B5,2)&gt;5</formula>
    </cfRule>
  </conditionalFormatting>
  <printOptions horizontalCentered="1"/>
  <pageMargins left="0.16" right="0.13" top="0.39370078740157483" bottom="0.39370078740157483" header="0" footer="0"/>
  <pageSetup paperSize="9" scale="90" fitToWidth="0" fitToHeight="0" orientation="portrait" horizontalDpi="4294967293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98FCB85-C894-40E1-8134-4FDF8214844D}">
            <xm:f>MATCH($B5,Feiertage!$B$2:$B$49,0)&gt;0</xm:f>
            <x14:dxf>
              <fill>
                <patternFill patternType="lightUp">
                  <fgColor theme="2" tint="-0.24994659260841701"/>
                  <bgColor theme="8" tint="0.79998168889431442"/>
                </patternFill>
              </fill>
            </x14:dxf>
          </x14:cfRule>
          <xm:sqref>B5:G34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7E8CC-37BB-4373-9FF6-2E9C81F74A9A}">
  <dimension ref="B1:J39"/>
  <sheetViews>
    <sheetView showGridLines="0" workbookViewId="0">
      <pane ySplit="4" topLeftCell="A5" activePane="bottomLeft" state="frozen"/>
      <selection activeCell="D5" sqref="D5"/>
      <selection pane="bottomLeft" activeCell="D5" sqref="D5"/>
    </sheetView>
  </sheetViews>
  <sheetFormatPr baseColWidth="10" defaultRowHeight="16.5" x14ac:dyDescent="0.3"/>
  <cols>
    <col min="1" max="1" width="1.5703125" style="9" customWidth="1"/>
    <col min="2" max="2" width="7.7109375" style="9" customWidth="1"/>
    <col min="3" max="3" width="8.5703125" style="9" customWidth="1"/>
    <col min="4" max="7" width="20.7109375" style="9" customWidth="1"/>
    <col min="8" max="9" width="11.42578125" style="16"/>
    <col min="10" max="16384" width="11.42578125" style="9"/>
  </cols>
  <sheetData>
    <row r="1" spans="2:10" ht="45" customHeight="1" thickBot="1" x14ac:dyDescent="0.35">
      <c r="B1" s="47" t="s">
        <v>0</v>
      </c>
      <c r="C1" s="47"/>
      <c r="D1" s="47"/>
      <c r="E1" s="47"/>
      <c r="F1" s="47"/>
      <c r="G1" s="47"/>
      <c r="H1" s="28"/>
      <c r="I1" s="28"/>
    </row>
    <row r="2" spans="2:10" ht="36" customHeight="1" thickTop="1" thickBot="1" x14ac:dyDescent="0.35">
      <c r="B2" s="50" t="s">
        <v>5</v>
      </c>
      <c r="C2" s="51"/>
      <c r="D2" s="41" t="s">
        <v>46</v>
      </c>
      <c r="E2" s="42" t="s">
        <v>6</v>
      </c>
      <c r="F2" s="43" t="s">
        <v>7</v>
      </c>
      <c r="G2" s="44" t="s">
        <v>1</v>
      </c>
    </row>
    <row r="3" spans="2:10" s="10" customFormat="1" ht="21.75" customHeight="1" thickTop="1" x14ac:dyDescent="0.25">
      <c r="B3" s="52">
        <f>EDATE(April!$B$3,1)</f>
        <v>46508</v>
      </c>
      <c r="C3" s="53"/>
      <c r="D3" s="17">
        <v>3.3333333333333335</v>
      </c>
      <c r="E3" s="33">
        <f>SUM(G5:G35)</f>
        <v>0</v>
      </c>
      <c r="F3" s="33">
        <f>IFERROR(IF(E3&lt;=D3,E3,D3),"")</f>
        <v>0</v>
      </c>
      <c r="G3" s="33">
        <f>IFERROR(E3-F3, "")</f>
        <v>0</v>
      </c>
      <c r="H3" s="29"/>
      <c r="I3" s="29"/>
    </row>
    <row r="4" spans="2:10" ht="19.5" customHeight="1" x14ac:dyDescent="0.3">
      <c r="B4" s="48" t="s">
        <v>2</v>
      </c>
      <c r="C4" s="49"/>
      <c r="D4" s="45" t="s">
        <v>8</v>
      </c>
      <c r="E4" s="45" t="s">
        <v>3</v>
      </c>
      <c r="F4" s="45" t="s">
        <v>9</v>
      </c>
      <c r="G4" s="46" t="s">
        <v>4</v>
      </c>
      <c r="H4" s="30"/>
      <c r="J4" s="31"/>
    </row>
    <row r="5" spans="2:10" ht="18.95" customHeight="1" x14ac:dyDescent="0.3">
      <c r="B5" s="34">
        <f>B3</f>
        <v>46508</v>
      </c>
      <c r="C5" s="35">
        <f>B5</f>
        <v>46508</v>
      </c>
      <c r="D5" s="12"/>
      <c r="E5" s="13"/>
      <c r="F5" s="12"/>
      <c r="G5" s="32" t="str">
        <f t="shared" ref="G5:G35" si="0">IF(F5,IF(D5,IF(D5&gt;F5,F5+"24:00"-D5,F5-D5)-E5,""),"")</f>
        <v/>
      </c>
    </row>
    <row r="6" spans="2:10" ht="18.95" customHeight="1" x14ac:dyDescent="0.3">
      <c r="B6" s="36">
        <f>B5+1</f>
        <v>46509</v>
      </c>
      <c r="C6" s="35">
        <f t="shared" ref="C6:C35" si="1">B6</f>
        <v>46509</v>
      </c>
      <c r="D6" s="14"/>
      <c r="E6" s="14"/>
      <c r="F6" s="14"/>
      <c r="G6" s="32" t="str">
        <f t="shared" si="0"/>
        <v/>
      </c>
    </row>
    <row r="7" spans="2:10" ht="18.95" customHeight="1" x14ac:dyDescent="0.3">
      <c r="B7" s="36">
        <f t="shared" ref="B7:B35" si="2">B6+1</f>
        <v>46510</v>
      </c>
      <c r="C7" s="35">
        <f t="shared" si="1"/>
        <v>46510</v>
      </c>
      <c r="D7" s="14"/>
      <c r="E7" s="14"/>
      <c r="F7" s="14"/>
      <c r="G7" s="32" t="str">
        <f t="shared" si="0"/>
        <v/>
      </c>
    </row>
    <row r="8" spans="2:10" ht="18.95" customHeight="1" x14ac:dyDescent="0.3">
      <c r="B8" s="36">
        <f t="shared" si="2"/>
        <v>46511</v>
      </c>
      <c r="C8" s="35">
        <f t="shared" si="1"/>
        <v>46511</v>
      </c>
      <c r="D8" s="14"/>
      <c r="E8" s="14"/>
      <c r="F8" s="14"/>
      <c r="G8" s="32" t="str">
        <f t="shared" si="0"/>
        <v/>
      </c>
    </row>
    <row r="9" spans="2:10" ht="18.95" customHeight="1" x14ac:dyDescent="0.3">
      <c r="B9" s="36">
        <f t="shared" si="2"/>
        <v>46512</v>
      </c>
      <c r="C9" s="35">
        <f t="shared" si="1"/>
        <v>46512</v>
      </c>
      <c r="D9" s="14"/>
      <c r="E9" s="14"/>
      <c r="F9" s="14"/>
      <c r="G9" s="32" t="str">
        <f t="shared" si="0"/>
        <v/>
      </c>
    </row>
    <row r="10" spans="2:10" ht="18.95" customHeight="1" x14ac:dyDescent="0.3">
      <c r="B10" s="36">
        <f t="shared" si="2"/>
        <v>46513</v>
      </c>
      <c r="C10" s="35">
        <f t="shared" si="1"/>
        <v>46513</v>
      </c>
      <c r="D10" s="14"/>
      <c r="E10" s="14"/>
      <c r="F10" s="14"/>
      <c r="G10" s="32" t="str">
        <f t="shared" si="0"/>
        <v/>
      </c>
    </row>
    <row r="11" spans="2:10" ht="18.95" customHeight="1" x14ac:dyDescent="0.3">
      <c r="B11" s="36">
        <f t="shared" si="2"/>
        <v>46514</v>
      </c>
      <c r="C11" s="35">
        <f t="shared" si="1"/>
        <v>46514</v>
      </c>
      <c r="D11" s="14"/>
      <c r="E11" s="14"/>
      <c r="F11" s="14"/>
      <c r="G11" s="32" t="str">
        <f t="shared" si="0"/>
        <v/>
      </c>
    </row>
    <row r="12" spans="2:10" ht="18.95" customHeight="1" x14ac:dyDescent="0.3">
      <c r="B12" s="36">
        <f t="shared" si="2"/>
        <v>46515</v>
      </c>
      <c r="C12" s="35">
        <f t="shared" si="1"/>
        <v>46515</v>
      </c>
      <c r="D12" s="14"/>
      <c r="E12" s="14"/>
      <c r="F12" s="14"/>
      <c r="G12" s="32" t="str">
        <f t="shared" si="0"/>
        <v/>
      </c>
    </row>
    <row r="13" spans="2:10" ht="18.95" customHeight="1" x14ac:dyDescent="0.3">
      <c r="B13" s="36">
        <f t="shared" si="2"/>
        <v>46516</v>
      </c>
      <c r="C13" s="35">
        <f t="shared" si="1"/>
        <v>46516</v>
      </c>
      <c r="D13" s="14"/>
      <c r="E13" s="14"/>
      <c r="F13" s="14"/>
      <c r="G13" s="32" t="str">
        <f t="shared" si="0"/>
        <v/>
      </c>
    </row>
    <row r="14" spans="2:10" ht="18.95" customHeight="1" x14ac:dyDescent="0.3">
      <c r="B14" s="36">
        <f t="shared" si="2"/>
        <v>46517</v>
      </c>
      <c r="C14" s="35">
        <f t="shared" si="1"/>
        <v>46517</v>
      </c>
      <c r="D14" s="14"/>
      <c r="E14" s="14"/>
      <c r="F14" s="14"/>
      <c r="G14" s="32" t="str">
        <f t="shared" si="0"/>
        <v/>
      </c>
    </row>
    <row r="15" spans="2:10" ht="18.95" customHeight="1" x14ac:dyDescent="0.3">
      <c r="B15" s="36">
        <f t="shared" si="2"/>
        <v>46518</v>
      </c>
      <c r="C15" s="35">
        <f t="shared" si="1"/>
        <v>46518</v>
      </c>
      <c r="D15" s="14"/>
      <c r="E15" s="14"/>
      <c r="F15" s="14"/>
      <c r="G15" s="32" t="str">
        <f t="shared" si="0"/>
        <v/>
      </c>
    </row>
    <row r="16" spans="2:10" ht="18.95" customHeight="1" x14ac:dyDescent="0.3">
      <c r="B16" s="36">
        <f t="shared" si="2"/>
        <v>46519</v>
      </c>
      <c r="C16" s="35">
        <f t="shared" si="1"/>
        <v>46519</v>
      </c>
      <c r="D16" s="14"/>
      <c r="E16" s="14"/>
      <c r="F16" s="14"/>
      <c r="G16" s="32" t="str">
        <f t="shared" si="0"/>
        <v/>
      </c>
    </row>
    <row r="17" spans="2:7" ht="18.95" customHeight="1" x14ac:dyDescent="0.3">
      <c r="B17" s="36">
        <f t="shared" si="2"/>
        <v>46520</v>
      </c>
      <c r="C17" s="35">
        <f t="shared" si="1"/>
        <v>46520</v>
      </c>
      <c r="D17" s="14"/>
      <c r="E17" s="14"/>
      <c r="F17" s="14"/>
      <c r="G17" s="32" t="str">
        <f t="shared" si="0"/>
        <v/>
      </c>
    </row>
    <row r="18" spans="2:7" ht="18.95" customHeight="1" x14ac:dyDescent="0.3">
      <c r="B18" s="36">
        <f t="shared" si="2"/>
        <v>46521</v>
      </c>
      <c r="C18" s="35">
        <f t="shared" si="1"/>
        <v>46521</v>
      </c>
      <c r="D18" s="14"/>
      <c r="E18" s="14"/>
      <c r="F18" s="14"/>
      <c r="G18" s="32" t="str">
        <f t="shared" si="0"/>
        <v/>
      </c>
    </row>
    <row r="19" spans="2:7" ht="18.95" customHeight="1" x14ac:dyDescent="0.3">
      <c r="B19" s="36">
        <f t="shared" si="2"/>
        <v>46522</v>
      </c>
      <c r="C19" s="35">
        <f t="shared" si="1"/>
        <v>46522</v>
      </c>
      <c r="D19" s="14"/>
      <c r="E19" s="14"/>
      <c r="F19" s="14"/>
      <c r="G19" s="32" t="str">
        <f t="shared" si="0"/>
        <v/>
      </c>
    </row>
    <row r="20" spans="2:7" ht="18.95" customHeight="1" x14ac:dyDescent="0.3">
      <c r="B20" s="36">
        <f t="shared" si="2"/>
        <v>46523</v>
      </c>
      <c r="C20" s="35">
        <f t="shared" si="1"/>
        <v>46523</v>
      </c>
      <c r="D20" s="14"/>
      <c r="E20" s="14"/>
      <c r="F20" s="14"/>
      <c r="G20" s="32" t="str">
        <f t="shared" si="0"/>
        <v/>
      </c>
    </row>
    <row r="21" spans="2:7" ht="18.95" customHeight="1" x14ac:dyDescent="0.3">
      <c r="B21" s="36">
        <f t="shared" si="2"/>
        <v>46524</v>
      </c>
      <c r="C21" s="35">
        <f t="shared" si="1"/>
        <v>46524</v>
      </c>
      <c r="D21" s="14"/>
      <c r="E21" s="14"/>
      <c r="F21" s="14"/>
      <c r="G21" s="32" t="str">
        <f t="shared" si="0"/>
        <v/>
      </c>
    </row>
    <row r="22" spans="2:7" ht="18.95" customHeight="1" x14ac:dyDescent="0.3">
      <c r="B22" s="36">
        <f t="shared" si="2"/>
        <v>46525</v>
      </c>
      <c r="C22" s="35">
        <f t="shared" si="1"/>
        <v>46525</v>
      </c>
      <c r="D22" s="14"/>
      <c r="E22" s="14"/>
      <c r="F22" s="14"/>
      <c r="G22" s="32" t="str">
        <f t="shared" si="0"/>
        <v/>
      </c>
    </row>
    <row r="23" spans="2:7" ht="18.95" customHeight="1" x14ac:dyDescent="0.3">
      <c r="B23" s="36">
        <f t="shared" si="2"/>
        <v>46526</v>
      </c>
      <c r="C23" s="35">
        <f t="shared" si="1"/>
        <v>46526</v>
      </c>
      <c r="D23" s="14"/>
      <c r="E23" s="14"/>
      <c r="F23" s="14"/>
      <c r="G23" s="32" t="str">
        <f t="shared" si="0"/>
        <v/>
      </c>
    </row>
    <row r="24" spans="2:7" ht="18.95" customHeight="1" x14ac:dyDescent="0.3">
      <c r="B24" s="36">
        <f t="shared" si="2"/>
        <v>46527</v>
      </c>
      <c r="C24" s="35">
        <f t="shared" si="1"/>
        <v>46527</v>
      </c>
      <c r="D24" s="14"/>
      <c r="E24" s="14"/>
      <c r="F24" s="14"/>
      <c r="G24" s="32" t="str">
        <f t="shared" si="0"/>
        <v/>
      </c>
    </row>
    <row r="25" spans="2:7" ht="18.95" customHeight="1" x14ac:dyDescent="0.3">
      <c r="B25" s="36">
        <f t="shared" si="2"/>
        <v>46528</v>
      </c>
      <c r="C25" s="35">
        <f t="shared" si="1"/>
        <v>46528</v>
      </c>
      <c r="D25" s="14"/>
      <c r="E25" s="14"/>
      <c r="F25" s="14"/>
      <c r="G25" s="32" t="str">
        <f t="shared" si="0"/>
        <v/>
      </c>
    </row>
    <row r="26" spans="2:7" ht="18.95" customHeight="1" x14ac:dyDescent="0.3">
      <c r="B26" s="36">
        <f t="shared" si="2"/>
        <v>46529</v>
      </c>
      <c r="C26" s="35">
        <f t="shared" si="1"/>
        <v>46529</v>
      </c>
      <c r="D26" s="14"/>
      <c r="E26" s="14"/>
      <c r="F26" s="14"/>
      <c r="G26" s="32" t="str">
        <f t="shared" si="0"/>
        <v/>
      </c>
    </row>
    <row r="27" spans="2:7" ht="18.95" customHeight="1" x14ac:dyDescent="0.3">
      <c r="B27" s="36">
        <f t="shared" si="2"/>
        <v>46530</v>
      </c>
      <c r="C27" s="35">
        <f t="shared" si="1"/>
        <v>46530</v>
      </c>
      <c r="D27" s="14"/>
      <c r="E27" s="14"/>
      <c r="F27" s="14"/>
      <c r="G27" s="32" t="str">
        <f t="shared" si="0"/>
        <v/>
      </c>
    </row>
    <row r="28" spans="2:7" ht="18.95" customHeight="1" x14ac:dyDescent="0.3">
      <c r="B28" s="36">
        <f t="shared" si="2"/>
        <v>46531</v>
      </c>
      <c r="C28" s="35">
        <f t="shared" si="1"/>
        <v>46531</v>
      </c>
      <c r="D28" s="14"/>
      <c r="E28" s="14"/>
      <c r="F28" s="14"/>
      <c r="G28" s="32" t="str">
        <f t="shared" si="0"/>
        <v/>
      </c>
    </row>
    <row r="29" spans="2:7" ht="18.95" customHeight="1" x14ac:dyDescent="0.3">
      <c r="B29" s="36">
        <f t="shared" si="2"/>
        <v>46532</v>
      </c>
      <c r="C29" s="35">
        <f t="shared" si="1"/>
        <v>46532</v>
      </c>
      <c r="D29" s="14"/>
      <c r="E29" s="14"/>
      <c r="F29" s="14"/>
      <c r="G29" s="32" t="str">
        <f t="shared" si="0"/>
        <v/>
      </c>
    </row>
    <row r="30" spans="2:7" ht="18.95" customHeight="1" x14ac:dyDescent="0.3">
      <c r="B30" s="36">
        <f t="shared" si="2"/>
        <v>46533</v>
      </c>
      <c r="C30" s="35">
        <f t="shared" si="1"/>
        <v>46533</v>
      </c>
      <c r="D30" s="14"/>
      <c r="E30" s="14"/>
      <c r="F30" s="14"/>
      <c r="G30" s="32" t="str">
        <f t="shared" si="0"/>
        <v/>
      </c>
    </row>
    <row r="31" spans="2:7" ht="18.95" customHeight="1" x14ac:dyDescent="0.3">
      <c r="B31" s="36">
        <f t="shared" si="2"/>
        <v>46534</v>
      </c>
      <c r="C31" s="35">
        <f t="shared" si="1"/>
        <v>46534</v>
      </c>
      <c r="D31" s="14"/>
      <c r="E31" s="14"/>
      <c r="F31" s="14"/>
      <c r="G31" s="32" t="str">
        <f t="shared" si="0"/>
        <v/>
      </c>
    </row>
    <row r="32" spans="2:7" ht="18.95" customHeight="1" x14ac:dyDescent="0.3">
      <c r="B32" s="36">
        <f t="shared" si="2"/>
        <v>46535</v>
      </c>
      <c r="C32" s="35">
        <f t="shared" si="1"/>
        <v>46535</v>
      </c>
      <c r="D32" s="14"/>
      <c r="E32" s="14"/>
      <c r="F32" s="14"/>
      <c r="G32" s="32" t="str">
        <f t="shared" si="0"/>
        <v/>
      </c>
    </row>
    <row r="33" spans="2:7" ht="18.95" customHeight="1" x14ac:dyDescent="0.3">
      <c r="B33" s="36">
        <f t="shared" si="2"/>
        <v>46536</v>
      </c>
      <c r="C33" s="35">
        <f t="shared" si="1"/>
        <v>46536</v>
      </c>
      <c r="D33" s="14"/>
      <c r="E33" s="14"/>
      <c r="F33" s="14"/>
      <c r="G33" s="32" t="str">
        <f t="shared" si="0"/>
        <v/>
      </c>
    </row>
    <row r="34" spans="2:7" ht="18.95" customHeight="1" x14ac:dyDescent="0.3">
      <c r="B34" s="36">
        <f t="shared" si="2"/>
        <v>46537</v>
      </c>
      <c r="C34" s="35">
        <f t="shared" si="1"/>
        <v>46537</v>
      </c>
      <c r="D34" s="14"/>
      <c r="E34" s="14"/>
      <c r="F34" s="14"/>
      <c r="G34" s="32" t="str">
        <f t="shared" si="0"/>
        <v/>
      </c>
    </row>
    <row r="35" spans="2:7" ht="18.95" customHeight="1" x14ac:dyDescent="0.3">
      <c r="B35" s="36">
        <f t="shared" si="2"/>
        <v>46538</v>
      </c>
      <c r="C35" s="35">
        <f t="shared" si="1"/>
        <v>46538</v>
      </c>
      <c r="D35" s="14"/>
      <c r="E35" s="14"/>
      <c r="F35" s="14"/>
      <c r="G35" s="32" t="str">
        <f t="shared" si="0"/>
        <v/>
      </c>
    </row>
    <row r="36" spans="2:7" x14ac:dyDescent="0.3">
      <c r="D36" s="11"/>
    </row>
    <row r="37" spans="2:7" x14ac:dyDescent="0.3">
      <c r="D37" s="11"/>
    </row>
    <row r="38" spans="2:7" x14ac:dyDescent="0.3">
      <c r="D38" s="11"/>
    </row>
    <row r="39" spans="2:7" x14ac:dyDescent="0.3">
      <c r="D39" s="11"/>
    </row>
  </sheetData>
  <sheetProtection algorithmName="SHA-512" hashValue="YHeaygHLLQkbO99LAENvOTcuK5lxmgGcKBOu0YmSJiytWp2uWE8TD0Xk1qwAXyFNtVEDUUfEcuhxUD4uh7lAGg==" saltValue="hnYwgO9XdOqP3fPAUMbRng==" spinCount="100000" sheet="1" objects="1" scenarios="1"/>
  <mergeCells count="4">
    <mergeCell ref="B4:C4"/>
    <mergeCell ref="B1:G1"/>
    <mergeCell ref="B2:C2"/>
    <mergeCell ref="B3:C3"/>
  </mergeCells>
  <conditionalFormatting sqref="B5:G35">
    <cfRule type="expression" dxfId="16" priority="2">
      <formula>WEEKDAY($B5,2)&gt;5</formula>
    </cfRule>
  </conditionalFormatting>
  <printOptions horizontalCentered="1"/>
  <pageMargins left="0.16" right="0.13" top="0.39370078740157483" bottom="0.39370078740157483" header="0" footer="0"/>
  <pageSetup paperSize="9" scale="90" fitToWidth="0" fitToHeight="0" orientation="portrait" horizontalDpi="4294967293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3C70CE4-7230-4BD5-9CA5-2DABAFC6DDC6}">
            <xm:f>MATCH($B5,Feiertage!$B$2:$B$49,0)&gt;0</xm:f>
            <x14:dxf>
              <fill>
                <patternFill patternType="lightUp">
                  <fgColor theme="2" tint="-0.24994659260841701"/>
                  <bgColor theme="8" tint="0.79998168889431442"/>
                </patternFill>
              </fill>
            </x14:dxf>
          </x14:cfRule>
          <xm:sqref>B5:G35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D7D91-5EE4-4FA4-9FA1-27383C5A03CF}">
  <dimension ref="B1:J38"/>
  <sheetViews>
    <sheetView showGridLines="0" workbookViewId="0">
      <pane ySplit="4" topLeftCell="A5" activePane="bottomLeft" state="frozen"/>
      <selection activeCell="D5" sqref="D5"/>
      <selection pane="bottomLeft" activeCell="D5" sqref="D5"/>
    </sheetView>
  </sheetViews>
  <sheetFormatPr baseColWidth="10" defaultRowHeight="16.5" x14ac:dyDescent="0.3"/>
  <cols>
    <col min="1" max="1" width="1.5703125" style="9" customWidth="1"/>
    <col min="2" max="2" width="7.7109375" style="9" customWidth="1"/>
    <col min="3" max="3" width="8.5703125" style="9" customWidth="1"/>
    <col min="4" max="7" width="20.7109375" style="9" customWidth="1"/>
    <col min="8" max="9" width="11.42578125" style="16"/>
    <col min="10" max="16384" width="11.42578125" style="9"/>
  </cols>
  <sheetData>
    <row r="1" spans="2:10" ht="45" customHeight="1" thickBot="1" x14ac:dyDescent="0.35">
      <c r="B1" s="47" t="s">
        <v>0</v>
      </c>
      <c r="C1" s="47"/>
      <c r="D1" s="47"/>
      <c r="E1" s="47"/>
      <c r="F1" s="47"/>
      <c r="G1" s="47"/>
      <c r="H1" s="28"/>
      <c r="I1" s="28"/>
    </row>
    <row r="2" spans="2:10" ht="36" customHeight="1" thickTop="1" thickBot="1" x14ac:dyDescent="0.35">
      <c r="B2" s="50" t="s">
        <v>5</v>
      </c>
      <c r="C2" s="51"/>
      <c r="D2" s="41" t="s">
        <v>46</v>
      </c>
      <c r="E2" s="42" t="s">
        <v>6</v>
      </c>
      <c r="F2" s="43" t="s">
        <v>7</v>
      </c>
      <c r="G2" s="44" t="s">
        <v>1</v>
      </c>
    </row>
    <row r="3" spans="2:10" s="10" customFormat="1" ht="21.75" customHeight="1" thickTop="1" x14ac:dyDescent="0.25">
      <c r="B3" s="52">
        <f>EDATE(Mai!$B$3,1)</f>
        <v>46539</v>
      </c>
      <c r="C3" s="53"/>
      <c r="D3" s="17">
        <v>3.3333333333333335</v>
      </c>
      <c r="E3" s="33">
        <f>SUM(G5:G34)</f>
        <v>0</v>
      </c>
      <c r="F3" s="33">
        <f>IFERROR(IF(E3&lt;=D3,E3,D3),"")</f>
        <v>0</v>
      </c>
      <c r="G3" s="33">
        <f>IFERROR(E3-F3, "")</f>
        <v>0</v>
      </c>
      <c r="H3" s="29"/>
      <c r="I3" s="29"/>
    </row>
    <row r="4" spans="2:10" ht="19.5" customHeight="1" x14ac:dyDescent="0.3">
      <c r="B4" s="48" t="s">
        <v>2</v>
      </c>
      <c r="C4" s="49"/>
      <c r="D4" s="45" t="s">
        <v>8</v>
      </c>
      <c r="E4" s="45" t="s">
        <v>3</v>
      </c>
      <c r="F4" s="45" t="s">
        <v>9</v>
      </c>
      <c r="G4" s="46" t="s">
        <v>4</v>
      </c>
      <c r="H4" s="30"/>
      <c r="J4" s="31"/>
    </row>
    <row r="5" spans="2:10" ht="18.95" customHeight="1" x14ac:dyDescent="0.3">
      <c r="B5" s="34">
        <f>B3</f>
        <v>46539</v>
      </c>
      <c r="C5" s="35">
        <f>B5</f>
        <v>46539</v>
      </c>
      <c r="D5" s="12"/>
      <c r="E5" s="13"/>
      <c r="F5" s="12"/>
      <c r="G5" s="32" t="str">
        <f t="shared" ref="G5:G34" si="0">IF(F5,IF(D5,IF(D5&gt;F5,F5+"24:00"-D5,F5-D5)-E5,""),"")</f>
        <v/>
      </c>
    </row>
    <row r="6" spans="2:10" ht="18.95" customHeight="1" x14ac:dyDescent="0.3">
      <c r="B6" s="36">
        <f>B5+1</f>
        <v>46540</v>
      </c>
      <c r="C6" s="35">
        <f t="shared" ref="C6:C34" si="1">B6</f>
        <v>46540</v>
      </c>
      <c r="D6" s="14"/>
      <c r="E6" s="14"/>
      <c r="F6" s="14"/>
      <c r="G6" s="32" t="str">
        <f t="shared" si="0"/>
        <v/>
      </c>
    </row>
    <row r="7" spans="2:10" ht="18.95" customHeight="1" x14ac:dyDescent="0.3">
      <c r="B7" s="36">
        <f t="shared" ref="B7:B34" si="2">B6+1</f>
        <v>46541</v>
      </c>
      <c r="C7" s="35">
        <f t="shared" si="1"/>
        <v>46541</v>
      </c>
      <c r="D7" s="14"/>
      <c r="E7" s="14"/>
      <c r="F7" s="14"/>
      <c r="G7" s="32" t="str">
        <f t="shared" si="0"/>
        <v/>
      </c>
    </row>
    <row r="8" spans="2:10" ht="18.95" customHeight="1" x14ac:dyDescent="0.3">
      <c r="B8" s="36">
        <f t="shared" si="2"/>
        <v>46542</v>
      </c>
      <c r="C8" s="35">
        <f t="shared" si="1"/>
        <v>46542</v>
      </c>
      <c r="D8" s="14"/>
      <c r="E8" s="14"/>
      <c r="F8" s="14"/>
      <c r="G8" s="32" t="str">
        <f t="shared" si="0"/>
        <v/>
      </c>
    </row>
    <row r="9" spans="2:10" ht="18.95" customHeight="1" x14ac:dyDescent="0.3">
      <c r="B9" s="36">
        <f t="shared" si="2"/>
        <v>46543</v>
      </c>
      <c r="C9" s="35">
        <f t="shared" si="1"/>
        <v>46543</v>
      </c>
      <c r="D9" s="14"/>
      <c r="E9" s="14"/>
      <c r="F9" s="14"/>
      <c r="G9" s="32" t="str">
        <f t="shared" si="0"/>
        <v/>
      </c>
    </row>
    <row r="10" spans="2:10" ht="18.95" customHeight="1" x14ac:dyDescent="0.3">
      <c r="B10" s="36">
        <f t="shared" si="2"/>
        <v>46544</v>
      </c>
      <c r="C10" s="35">
        <f t="shared" si="1"/>
        <v>46544</v>
      </c>
      <c r="D10" s="14"/>
      <c r="E10" s="14"/>
      <c r="F10" s="14"/>
      <c r="G10" s="32" t="str">
        <f t="shared" si="0"/>
        <v/>
      </c>
    </row>
    <row r="11" spans="2:10" ht="18.95" customHeight="1" x14ac:dyDescent="0.3">
      <c r="B11" s="36">
        <f t="shared" si="2"/>
        <v>46545</v>
      </c>
      <c r="C11" s="35">
        <f t="shared" si="1"/>
        <v>46545</v>
      </c>
      <c r="D11" s="14"/>
      <c r="E11" s="14"/>
      <c r="F11" s="14"/>
      <c r="G11" s="32" t="str">
        <f t="shared" si="0"/>
        <v/>
      </c>
    </row>
    <row r="12" spans="2:10" ht="18.95" customHeight="1" x14ac:dyDescent="0.3">
      <c r="B12" s="36">
        <f t="shared" si="2"/>
        <v>46546</v>
      </c>
      <c r="C12" s="35">
        <f t="shared" si="1"/>
        <v>46546</v>
      </c>
      <c r="D12" s="14"/>
      <c r="E12" s="14"/>
      <c r="F12" s="14"/>
      <c r="G12" s="32" t="str">
        <f t="shared" si="0"/>
        <v/>
      </c>
    </row>
    <row r="13" spans="2:10" ht="18.95" customHeight="1" x14ac:dyDescent="0.3">
      <c r="B13" s="36">
        <f t="shared" si="2"/>
        <v>46547</v>
      </c>
      <c r="C13" s="35">
        <f t="shared" si="1"/>
        <v>46547</v>
      </c>
      <c r="D13" s="14"/>
      <c r="E13" s="14"/>
      <c r="F13" s="14"/>
      <c r="G13" s="32" t="str">
        <f t="shared" si="0"/>
        <v/>
      </c>
    </row>
    <row r="14" spans="2:10" ht="18.95" customHeight="1" x14ac:dyDescent="0.3">
      <c r="B14" s="36">
        <f t="shared" si="2"/>
        <v>46548</v>
      </c>
      <c r="C14" s="35">
        <f t="shared" si="1"/>
        <v>46548</v>
      </c>
      <c r="D14" s="14"/>
      <c r="E14" s="14"/>
      <c r="F14" s="14"/>
      <c r="G14" s="32" t="str">
        <f t="shared" si="0"/>
        <v/>
      </c>
    </row>
    <row r="15" spans="2:10" ht="18.95" customHeight="1" x14ac:dyDescent="0.3">
      <c r="B15" s="36">
        <f t="shared" si="2"/>
        <v>46549</v>
      </c>
      <c r="C15" s="35">
        <f t="shared" si="1"/>
        <v>46549</v>
      </c>
      <c r="D15" s="14"/>
      <c r="E15" s="14"/>
      <c r="F15" s="14"/>
      <c r="G15" s="32" t="str">
        <f t="shared" si="0"/>
        <v/>
      </c>
    </row>
    <row r="16" spans="2:10" ht="18.95" customHeight="1" x14ac:dyDescent="0.3">
      <c r="B16" s="36">
        <f t="shared" si="2"/>
        <v>46550</v>
      </c>
      <c r="C16" s="35">
        <f t="shared" si="1"/>
        <v>46550</v>
      </c>
      <c r="D16" s="14"/>
      <c r="E16" s="14"/>
      <c r="F16" s="14"/>
      <c r="G16" s="32" t="str">
        <f t="shared" si="0"/>
        <v/>
      </c>
    </row>
    <row r="17" spans="2:7" ht="18.95" customHeight="1" x14ac:dyDescent="0.3">
      <c r="B17" s="36">
        <f t="shared" si="2"/>
        <v>46551</v>
      </c>
      <c r="C17" s="35">
        <f t="shared" si="1"/>
        <v>46551</v>
      </c>
      <c r="D17" s="14"/>
      <c r="E17" s="14"/>
      <c r="F17" s="14"/>
      <c r="G17" s="32" t="str">
        <f t="shared" si="0"/>
        <v/>
      </c>
    </row>
    <row r="18" spans="2:7" ht="18.95" customHeight="1" x14ac:dyDescent="0.3">
      <c r="B18" s="36">
        <f t="shared" si="2"/>
        <v>46552</v>
      </c>
      <c r="C18" s="35">
        <f t="shared" si="1"/>
        <v>46552</v>
      </c>
      <c r="D18" s="14"/>
      <c r="E18" s="14"/>
      <c r="F18" s="14"/>
      <c r="G18" s="32" t="str">
        <f t="shared" si="0"/>
        <v/>
      </c>
    </row>
    <row r="19" spans="2:7" ht="18.95" customHeight="1" x14ac:dyDescent="0.3">
      <c r="B19" s="36">
        <f t="shared" si="2"/>
        <v>46553</v>
      </c>
      <c r="C19" s="35">
        <f t="shared" si="1"/>
        <v>46553</v>
      </c>
      <c r="D19" s="14"/>
      <c r="E19" s="14"/>
      <c r="F19" s="14"/>
      <c r="G19" s="32" t="str">
        <f t="shared" si="0"/>
        <v/>
      </c>
    </row>
    <row r="20" spans="2:7" ht="18.95" customHeight="1" x14ac:dyDescent="0.3">
      <c r="B20" s="36">
        <f t="shared" si="2"/>
        <v>46554</v>
      </c>
      <c r="C20" s="35">
        <f t="shared" si="1"/>
        <v>46554</v>
      </c>
      <c r="D20" s="14"/>
      <c r="E20" s="14"/>
      <c r="F20" s="14"/>
      <c r="G20" s="32" t="str">
        <f t="shared" si="0"/>
        <v/>
      </c>
    </row>
    <row r="21" spans="2:7" ht="18.95" customHeight="1" x14ac:dyDescent="0.3">
      <c r="B21" s="36">
        <f t="shared" si="2"/>
        <v>46555</v>
      </c>
      <c r="C21" s="35">
        <f t="shared" si="1"/>
        <v>46555</v>
      </c>
      <c r="D21" s="14"/>
      <c r="E21" s="14"/>
      <c r="F21" s="14"/>
      <c r="G21" s="32" t="str">
        <f t="shared" si="0"/>
        <v/>
      </c>
    </row>
    <row r="22" spans="2:7" ht="18.95" customHeight="1" x14ac:dyDescent="0.3">
      <c r="B22" s="36">
        <f t="shared" si="2"/>
        <v>46556</v>
      </c>
      <c r="C22" s="35">
        <f t="shared" si="1"/>
        <v>46556</v>
      </c>
      <c r="D22" s="14"/>
      <c r="E22" s="14"/>
      <c r="F22" s="14"/>
      <c r="G22" s="32" t="str">
        <f t="shared" si="0"/>
        <v/>
      </c>
    </row>
    <row r="23" spans="2:7" ht="18.95" customHeight="1" x14ac:dyDescent="0.3">
      <c r="B23" s="36">
        <f t="shared" si="2"/>
        <v>46557</v>
      </c>
      <c r="C23" s="35">
        <f t="shared" si="1"/>
        <v>46557</v>
      </c>
      <c r="D23" s="14"/>
      <c r="E23" s="14"/>
      <c r="F23" s="14"/>
      <c r="G23" s="32" t="str">
        <f t="shared" si="0"/>
        <v/>
      </c>
    </row>
    <row r="24" spans="2:7" ht="18.95" customHeight="1" x14ac:dyDescent="0.3">
      <c r="B24" s="36">
        <f t="shared" si="2"/>
        <v>46558</v>
      </c>
      <c r="C24" s="35">
        <f t="shared" si="1"/>
        <v>46558</v>
      </c>
      <c r="D24" s="14"/>
      <c r="E24" s="14"/>
      <c r="F24" s="14"/>
      <c r="G24" s="32" t="str">
        <f t="shared" si="0"/>
        <v/>
      </c>
    </row>
    <row r="25" spans="2:7" ht="18.95" customHeight="1" x14ac:dyDescent="0.3">
      <c r="B25" s="36">
        <f t="shared" si="2"/>
        <v>46559</v>
      </c>
      <c r="C25" s="35">
        <f t="shared" si="1"/>
        <v>46559</v>
      </c>
      <c r="D25" s="14"/>
      <c r="E25" s="14"/>
      <c r="F25" s="14"/>
      <c r="G25" s="32" t="str">
        <f t="shared" si="0"/>
        <v/>
      </c>
    </row>
    <row r="26" spans="2:7" ht="18.95" customHeight="1" x14ac:dyDescent="0.3">
      <c r="B26" s="36">
        <f t="shared" si="2"/>
        <v>46560</v>
      </c>
      <c r="C26" s="35">
        <f t="shared" si="1"/>
        <v>46560</v>
      </c>
      <c r="D26" s="14"/>
      <c r="E26" s="14"/>
      <c r="F26" s="14"/>
      <c r="G26" s="32" t="str">
        <f t="shared" si="0"/>
        <v/>
      </c>
    </row>
    <row r="27" spans="2:7" ht="18.95" customHeight="1" x14ac:dyDescent="0.3">
      <c r="B27" s="36">
        <f t="shared" si="2"/>
        <v>46561</v>
      </c>
      <c r="C27" s="35">
        <f t="shared" si="1"/>
        <v>46561</v>
      </c>
      <c r="D27" s="14"/>
      <c r="E27" s="14"/>
      <c r="F27" s="14"/>
      <c r="G27" s="32" t="str">
        <f t="shared" si="0"/>
        <v/>
      </c>
    </row>
    <row r="28" spans="2:7" ht="18.95" customHeight="1" x14ac:dyDescent="0.3">
      <c r="B28" s="36">
        <f t="shared" si="2"/>
        <v>46562</v>
      </c>
      <c r="C28" s="35">
        <f t="shared" si="1"/>
        <v>46562</v>
      </c>
      <c r="D28" s="14"/>
      <c r="E28" s="14"/>
      <c r="F28" s="14"/>
      <c r="G28" s="32" t="str">
        <f t="shared" si="0"/>
        <v/>
      </c>
    </row>
    <row r="29" spans="2:7" ht="18.95" customHeight="1" x14ac:dyDescent="0.3">
      <c r="B29" s="36">
        <f t="shared" si="2"/>
        <v>46563</v>
      </c>
      <c r="C29" s="35">
        <f t="shared" si="1"/>
        <v>46563</v>
      </c>
      <c r="D29" s="14"/>
      <c r="E29" s="14"/>
      <c r="F29" s="14"/>
      <c r="G29" s="32" t="str">
        <f t="shared" si="0"/>
        <v/>
      </c>
    </row>
    <row r="30" spans="2:7" ht="18.95" customHeight="1" x14ac:dyDescent="0.3">
      <c r="B30" s="36">
        <f t="shared" si="2"/>
        <v>46564</v>
      </c>
      <c r="C30" s="35">
        <f t="shared" si="1"/>
        <v>46564</v>
      </c>
      <c r="D30" s="14"/>
      <c r="E30" s="14"/>
      <c r="F30" s="14"/>
      <c r="G30" s="32" t="str">
        <f t="shared" si="0"/>
        <v/>
      </c>
    </row>
    <row r="31" spans="2:7" ht="18.95" customHeight="1" x14ac:dyDescent="0.3">
      <c r="B31" s="36">
        <f t="shared" si="2"/>
        <v>46565</v>
      </c>
      <c r="C31" s="35">
        <f t="shared" si="1"/>
        <v>46565</v>
      </c>
      <c r="D31" s="14"/>
      <c r="E31" s="14"/>
      <c r="F31" s="14"/>
      <c r="G31" s="32" t="str">
        <f t="shared" si="0"/>
        <v/>
      </c>
    </row>
    <row r="32" spans="2:7" ht="18.95" customHeight="1" x14ac:dyDescent="0.3">
      <c r="B32" s="36">
        <f t="shared" si="2"/>
        <v>46566</v>
      </c>
      <c r="C32" s="35">
        <f t="shared" si="1"/>
        <v>46566</v>
      </c>
      <c r="D32" s="14"/>
      <c r="E32" s="14"/>
      <c r="F32" s="14"/>
      <c r="G32" s="32" t="str">
        <f t="shared" si="0"/>
        <v/>
      </c>
    </row>
    <row r="33" spans="2:7" ht="18.95" customHeight="1" x14ac:dyDescent="0.3">
      <c r="B33" s="36">
        <f t="shared" si="2"/>
        <v>46567</v>
      </c>
      <c r="C33" s="35">
        <f t="shared" si="1"/>
        <v>46567</v>
      </c>
      <c r="D33" s="14"/>
      <c r="E33" s="14"/>
      <c r="F33" s="14"/>
      <c r="G33" s="32" t="str">
        <f t="shared" si="0"/>
        <v/>
      </c>
    </row>
    <row r="34" spans="2:7" ht="18.95" customHeight="1" x14ac:dyDescent="0.3">
      <c r="B34" s="36">
        <f t="shared" si="2"/>
        <v>46568</v>
      </c>
      <c r="C34" s="35">
        <f t="shared" si="1"/>
        <v>46568</v>
      </c>
      <c r="D34" s="14"/>
      <c r="E34" s="14"/>
      <c r="F34" s="14"/>
      <c r="G34" s="32" t="str">
        <f t="shared" si="0"/>
        <v/>
      </c>
    </row>
    <row r="35" spans="2:7" x14ac:dyDescent="0.3">
      <c r="B35" s="37"/>
      <c r="C35" s="37"/>
      <c r="D35" s="15"/>
      <c r="E35" s="16"/>
      <c r="F35" s="16"/>
      <c r="G35" s="37"/>
    </row>
    <row r="36" spans="2:7" x14ac:dyDescent="0.3">
      <c r="D36" s="11"/>
    </row>
    <row r="37" spans="2:7" x14ac:dyDescent="0.3">
      <c r="D37" s="11"/>
    </row>
    <row r="38" spans="2:7" x14ac:dyDescent="0.3">
      <c r="D38" s="11"/>
    </row>
  </sheetData>
  <sheetProtection algorithmName="SHA-512" hashValue="zDXPnoL6zjGOnQD+NxP29L/45SufAjFW/1DpLlFrqBfeRONMWS3D0YSfLzX3qaSQiFD1OdVC339W5KYBvWrScQ==" saltValue="jcH3Qhu6qgi9amhKsYK6Eg==" spinCount="100000" sheet="1" objects="1" scenarios="1"/>
  <mergeCells count="4">
    <mergeCell ref="B4:C4"/>
    <mergeCell ref="B1:G1"/>
    <mergeCell ref="B2:C2"/>
    <mergeCell ref="B3:C3"/>
  </mergeCells>
  <conditionalFormatting sqref="B5:G34">
    <cfRule type="expression" dxfId="14" priority="2">
      <formula>WEEKDAY($B5,2)&gt;5</formula>
    </cfRule>
  </conditionalFormatting>
  <printOptions horizontalCentered="1"/>
  <pageMargins left="0.16" right="0.13" top="0.39370078740157483" bottom="0.39370078740157483" header="0" footer="0"/>
  <pageSetup paperSize="9" scale="90" fitToWidth="0" fitToHeight="0" orientation="portrait" horizontalDpi="4294967293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1A1B473-9197-42AB-AEE7-964BC068AA3B}">
            <xm:f>MATCH($B5,Feiertage!$B$2:$B$49,0)&gt;0</xm:f>
            <x14:dxf>
              <fill>
                <patternFill patternType="lightUp">
                  <fgColor theme="2" tint="-0.24994659260841701"/>
                  <bgColor theme="8" tint="0.79998168889431442"/>
                </patternFill>
              </fill>
            </x14:dxf>
          </x14:cfRule>
          <xm:sqref>B5:G34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26B6A-5507-4356-9DE7-A44D94BA37B8}">
  <dimension ref="B1:J39"/>
  <sheetViews>
    <sheetView showGridLines="0" workbookViewId="0">
      <pane ySplit="4" topLeftCell="A5" activePane="bottomLeft" state="frozen"/>
      <selection activeCell="D5" sqref="D5"/>
      <selection pane="bottomLeft" activeCell="D5" sqref="D5"/>
    </sheetView>
  </sheetViews>
  <sheetFormatPr baseColWidth="10" defaultRowHeight="16.5" x14ac:dyDescent="0.3"/>
  <cols>
    <col min="1" max="1" width="1.5703125" style="9" customWidth="1"/>
    <col min="2" max="2" width="7.7109375" style="9" customWidth="1"/>
    <col min="3" max="3" width="8.5703125" style="9" customWidth="1"/>
    <col min="4" max="7" width="20.7109375" style="9" customWidth="1"/>
    <col min="8" max="9" width="11.42578125" style="16"/>
    <col min="10" max="16384" width="11.42578125" style="9"/>
  </cols>
  <sheetData>
    <row r="1" spans="2:10" ht="45" customHeight="1" thickBot="1" x14ac:dyDescent="0.35">
      <c r="B1" s="47" t="s">
        <v>0</v>
      </c>
      <c r="C1" s="47"/>
      <c r="D1" s="47"/>
      <c r="E1" s="47"/>
      <c r="F1" s="47"/>
      <c r="G1" s="47"/>
      <c r="H1" s="28"/>
      <c r="I1" s="28"/>
    </row>
    <row r="2" spans="2:10" ht="36" customHeight="1" thickTop="1" thickBot="1" x14ac:dyDescent="0.35">
      <c r="B2" s="50" t="s">
        <v>5</v>
      </c>
      <c r="C2" s="51"/>
      <c r="D2" s="41" t="s">
        <v>46</v>
      </c>
      <c r="E2" s="42" t="s">
        <v>6</v>
      </c>
      <c r="F2" s="43" t="s">
        <v>7</v>
      </c>
      <c r="G2" s="44" t="s">
        <v>1</v>
      </c>
    </row>
    <row r="3" spans="2:10" s="10" customFormat="1" ht="21.75" customHeight="1" thickTop="1" x14ac:dyDescent="0.25">
      <c r="B3" s="52">
        <f>EDATE(Juni!$B$3,1)</f>
        <v>46569</v>
      </c>
      <c r="C3" s="53"/>
      <c r="D3" s="17">
        <v>3.3333333333333335</v>
      </c>
      <c r="E3" s="33">
        <f>SUM(G5:G35)</f>
        <v>0</v>
      </c>
      <c r="F3" s="33">
        <f>IFERROR(IF(E3&lt;=D3,E3,D3),"")</f>
        <v>0</v>
      </c>
      <c r="G3" s="33">
        <f>IFERROR(E3-F3, "")</f>
        <v>0</v>
      </c>
      <c r="H3" s="29"/>
      <c r="I3" s="29"/>
    </row>
    <row r="4" spans="2:10" ht="19.5" customHeight="1" x14ac:dyDescent="0.3">
      <c r="B4" s="48" t="s">
        <v>2</v>
      </c>
      <c r="C4" s="49"/>
      <c r="D4" s="45" t="s">
        <v>8</v>
      </c>
      <c r="E4" s="45" t="s">
        <v>3</v>
      </c>
      <c r="F4" s="45" t="s">
        <v>9</v>
      </c>
      <c r="G4" s="46" t="s">
        <v>4</v>
      </c>
      <c r="H4" s="30"/>
      <c r="J4" s="31"/>
    </row>
    <row r="5" spans="2:10" ht="18.95" customHeight="1" x14ac:dyDescent="0.3">
      <c r="B5" s="34">
        <f>B3</f>
        <v>46569</v>
      </c>
      <c r="C5" s="35">
        <f>B5</f>
        <v>46569</v>
      </c>
      <c r="D5" s="12"/>
      <c r="E5" s="13"/>
      <c r="F5" s="12"/>
      <c r="G5" s="32" t="str">
        <f t="shared" ref="G5:G35" si="0">IF(F5,IF(D5,IF(D5&gt;F5,F5+"24:00"-D5,F5-D5)-E5,""),"")</f>
        <v/>
      </c>
    </row>
    <row r="6" spans="2:10" ht="18.95" customHeight="1" x14ac:dyDescent="0.3">
      <c r="B6" s="36">
        <f>B5+1</f>
        <v>46570</v>
      </c>
      <c r="C6" s="35">
        <f t="shared" ref="C6:C35" si="1">B6</f>
        <v>46570</v>
      </c>
      <c r="D6" s="14"/>
      <c r="E6" s="14"/>
      <c r="F6" s="14"/>
      <c r="G6" s="32" t="str">
        <f t="shared" si="0"/>
        <v/>
      </c>
    </row>
    <row r="7" spans="2:10" ht="18.95" customHeight="1" x14ac:dyDescent="0.3">
      <c r="B7" s="36">
        <f t="shared" ref="B7:B35" si="2">B6+1</f>
        <v>46571</v>
      </c>
      <c r="C7" s="35">
        <f t="shared" si="1"/>
        <v>46571</v>
      </c>
      <c r="D7" s="14"/>
      <c r="E7" s="14"/>
      <c r="F7" s="14"/>
      <c r="G7" s="32" t="str">
        <f t="shared" si="0"/>
        <v/>
      </c>
    </row>
    <row r="8" spans="2:10" ht="18.95" customHeight="1" x14ac:dyDescent="0.3">
      <c r="B8" s="36">
        <f t="shared" si="2"/>
        <v>46572</v>
      </c>
      <c r="C8" s="35">
        <f t="shared" si="1"/>
        <v>46572</v>
      </c>
      <c r="D8" s="14"/>
      <c r="E8" s="14"/>
      <c r="F8" s="14"/>
      <c r="G8" s="32" t="str">
        <f t="shared" si="0"/>
        <v/>
      </c>
    </row>
    <row r="9" spans="2:10" ht="18.95" customHeight="1" x14ac:dyDescent="0.3">
      <c r="B9" s="36">
        <f t="shared" si="2"/>
        <v>46573</v>
      </c>
      <c r="C9" s="35">
        <f t="shared" si="1"/>
        <v>46573</v>
      </c>
      <c r="D9" s="14"/>
      <c r="E9" s="14"/>
      <c r="F9" s="14"/>
      <c r="G9" s="32" t="str">
        <f t="shared" si="0"/>
        <v/>
      </c>
    </row>
    <row r="10" spans="2:10" ht="18.95" customHeight="1" x14ac:dyDescent="0.3">
      <c r="B10" s="36">
        <f t="shared" si="2"/>
        <v>46574</v>
      </c>
      <c r="C10" s="35">
        <f t="shared" si="1"/>
        <v>46574</v>
      </c>
      <c r="D10" s="14"/>
      <c r="E10" s="14"/>
      <c r="F10" s="14"/>
      <c r="G10" s="32" t="str">
        <f t="shared" si="0"/>
        <v/>
      </c>
    </row>
    <row r="11" spans="2:10" ht="18.95" customHeight="1" x14ac:dyDescent="0.3">
      <c r="B11" s="36">
        <f t="shared" si="2"/>
        <v>46575</v>
      </c>
      <c r="C11" s="35">
        <f t="shared" si="1"/>
        <v>46575</v>
      </c>
      <c r="D11" s="14"/>
      <c r="E11" s="14"/>
      <c r="F11" s="14"/>
      <c r="G11" s="32" t="str">
        <f t="shared" si="0"/>
        <v/>
      </c>
    </row>
    <row r="12" spans="2:10" ht="18.95" customHeight="1" x14ac:dyDescent="0.3">
      <c r="B12" s="36">
        <f t="shared" si="2"/>
        <v>46576</v>
      </c>
      <c r="C12" s="35">
        <f t="shared" si="1"/>
        <v>46576</v>
      </c>
      <c r="D12" s="14"/>
      <c r="E12" s="14"/>
      <c r="F12" s="14"/>
      <c r="G12" s="32" t="str">
        <f t="shared" si="0"/>
        <v/>
      </c>
    </row>
    <row r="13" spans="2:10" ht="18.95" customHeight="1" x14ac:dyDescent="0.3">
      <c r="B13" s="36">
        <f t="shared" si="2"/>
        <v>46577</v>
      </c>
      <c r="C13" s="35">
        <f t="shared" si="1"/>
        <v>46577</v>
      </c>
      <c r="D13" s="14"/>
      <c r="E13" s="14"/>
      <c r="F13" s="14"/>
      <c r="G13" s="32" t="str">
        <f t="shared" si="0"/>
        <v/>
      </c>
    </row>
    <row r="14" spans="2:10" ht="18.95" customHeight="1" x14ac:dyDescent="0.3">
      <c r="B14" s="36">
        <f t="shared" si="2"/>
        <v>46578</v>
      </c>
      <c r="C14" s="35">
        <f t="shared" si="1"/>
        <v>46578</v>
      </c>
      <c r="D14" s="14"/>
      <c r="E14" s="14"/>
      <c r="F14" s="14"/>
      <c r="G14" s="32" t="str">
        <f t="shared" si="0"/>
        <v/>
      </c>
    </row>
    <row r="15" spans="2:10" ht="18.95" customHeight="1" x14ac:dyDescent="0.3">
      <c r="B15" s="36">
        <f t="shared" si="2"/>
        <v>46579</v>
      </c>
      <c r="C15" s="35">
        <f t="shared" si="1"/>
        <v>46579</v>
      </c>
      <c r="D15" s="14"/>
      <c r="E15" s="14"/>
      <c r="F15" s="14"/>
      <c r="G15" s="32" t="str">
        <f t="shared" si="0"/>
        <v/>
      </c>
    </row>
    <row r="16" spans="2:10" ht="18.95" customHeight="1" x14ac:dyDescent="0.3">
      <c r="B16" s="36">
        <f t="shared" si="2"/>
        <v>46580</v>
      </c>
      <c r="C16" s="35">
        <f t="shared" si="1"/>
        <v>46580</v>
      </c>
      <c r="D16" s="14"/>
      <c r="E16" s="14"/>
      <c r="F16" s="14"/>
      <c r="G16" s="32" t="str">
        <f t="shared" si="0"/>
        <v/>
      </c>
    </row>
    <row r="17" spans="2:7" ht="18.95" customHeight="1" x14ac:dyDescent="0.3">
      <c r="B17" s="36">
        <f t="shared" si="2"/>
        <v>46581</v>
      </c>
      <c r="C17" s="35">
        <f t="shared" si="1"/>
        <v>46581</v>
      </c>
      <c r="D17" s="14"/>
      <c r="E17" s="14"/>
      <c r="F17" s="14"/>
      <c r="G17" s="32" t="str">
        <f t="shared" si="0"/>
        <v/>
      </c>
    </row>
    <row r="18" spans="2:7" ht="18.95" customHeight="1" x14ac:dyDescent="0.3">
      <c r="B18" s="36">
        <f t="shared" si="2"/>
        <v>46582</v>
      </c>
      <c r="C18" s="35">
        <f t="shared" si="1"/>
        <v>46582</v>
      </c>
      <c r="D18" s="14"/>
      <c r="E18" s="14"/>
      <c r="F18" s="14"/>
      <c r="G18" s="32" t="str">
        <f t="shared" si="0"/>
        <v/>
      </c>
    </row>
    <row r="19" spans="2:7" ht="18.95" customHeight="1" x14ac:dyDescent="0.3">
      <c r="B19" s="36">
        <f t="shared" si="2"/>
        <v>46583</v>
      </c>
      <c r="C19" s="35">
        <f t="shared" si="1"/>
        <v>46583</v>
      </c>
      <c r="D19" s="14"/>
      <c r="E19" s="14"/>
      <c r="F19" s="14"/>
      <c r="G19" s="32" t="str">
        <f t="shared" si="0"/>
        <v/>
      </c>
    </row>
    <row r="20" spans="2:7" ht="18.95" customHeight="1" x14ac:dyDescent="0.3">
      <c r="B20" s="36">
        <f t="shared" si="2"/>
        <v>46584</v>
      </c>
      <c r="C20" s="35">
        <f t="shared" si="1"/>
        <v>46584</v>
      </c>
      <c r="D20" s="14"/>
      <c r="E20" s="14"/>
      <c r="F20" s="14"/>
      <c r="G20" s="32" t="str">
        <f t="shared" si="0"/>
        <v/>
      </c>
    </row>
    <row r="21" spans="2:7" ht="18.95" customHeight="1" x14ac:dyDescent="0.3">
      <c r="B21" s="36">
        <f t="shared" si="2"/>
        <v>46585</v>
      </c>
      <c r="C21" s="35">
        <f t="shared" si="1"/>
        <v>46585</v>
      </c>
      <c r="D21" s="14"/>
      <c r="E21" s="14"/>
      <c r="F21" s="14"/>
      <c r="G21" s="32" t="str">
        <f t="shared" si="0"/>
        <v/>
      </c>
    </row>
    <row r="22" spans="2:7" ht="18.95" customHeight="1" x14ac:dyDescent="0.3">
      <c r="B22" s="36">
        <f t="shared" si="2"/>
        <v>46586</v>
      </c>
      <c r="C22" s="35">
        <f t="shared" si="1"/>
        <v>46586</v>
      </c>
      <c r="D22" s="14"/>
      <c r="E22" s="14"/>
      <c r="F22" s="14"/>
      <c r="G22" s="32" t="str">
        <f t="shared" si="0"/>
        <v/>
      </c>
    </row>
    <row r="23" spans="2:7" ht="18.95" customHeight="1" x14ac:dyDescent="0.3">
      <c r="B23" s="36">
        <f t="shared" si="2"/>
        <v>46587</v>
      </c>
      <c r="C23" s="35">
        <f t="shared" si="1"/>
        <v>46587</v>
      </c>
      <c r="D23" s="14"/>
      <c r="E23" s="14"/>
      <c r="F23" s="14"/>
      <c r="G23" s="32" t="str">
        <f t="shared" si="0"/>
        <v/>
      </c>
    </row>
    <row r="24" spans="2:7" ht="18.95" customHeight="1" x14ac:dyDescent="0.3">
      <c r="B24" s="36">
        <f t="shared" si="2"/>
        <v>46588</v>
      </c>
      <c r="C24" s="35">
        <f t="shared" si="1"/>
        <v>46588</v>
      </c>
      <c r="D24" s="14"/>
      <c r="E24" s="14"/>
      <c r="F24" s="14"/>
      <c r="G24" s="32" t="str">
        <f t="shared" si="0"/>
        <v/>
      </c>
    </row>
    <row r="25" spans="2:7" ht="18.95" customHeight="1" x14ac:dyDescent="0.3">
      <c r="B25" s="36">
        <f t="shared" si="2"/>
        <v>46589</v>
      </c>
      <c r="C25" s="35">
        <f t="shared" si="1"/>
        <v>46589</v>
      </c>
      <c r="D25" s="14"/>
      <c r="E25" s="14"/>
      <c r="F25" s="14"/>
      <c r="G25" s="32" t="str">
        <f t="shared" si="0"/>
        <v/>
      </c>
    </row>
    <row r="26" spans="2:7" ht="18.95" customHeight="1" x14ac:dyDescent="0.3">
      <c r="B26" s="36">
        <f t="shared" si="2"/>
        <v>46590</v>
      </c>
      <c r="C26" s="35">
        <f t="shared" si="1"/>
        <v>46590</v>
      </c>
      <c r="D26" s="14"/>
      <c r="E26" s="14"/>
      <c r="F26" s="14"/>
      <c r="G26" s="32" t="str">
        <f t="shared" si="0"/>
        <v/>
      </c>
    </row>
    <row r="27" spans="2:7" ht="18.95" customHeight="1" x14ac:dyDescent="0.3">
      <c r="B27" s="36">
        <f t="shared" si="2"/>
        <v>46591</v>
      </c>
      <c r="C27" s="35">
        <f t="shared" si="1"/>
        <v>46591</v>
      </c>
      <c r="D27" s="14"/>
      <c r="E27" s="14"/>
      <c r="F27" s="14"/>
      <c r="G27" s="32" t="str">
        <f t="shared" si="0"/>
        <v/>
      </c>
    </row>
    <row r="28" spans="2:7" ht="18.95" customHeight="1" x14ac:dyDescent="0.3">
      <c r="B28" s="36">
        <f t="shared" si="2"/>
        <v>46592</v>
      </c>
      <c r="C28" s="35">
        <f t="shared" si="1"/>
        <v>46592</v>
      </c>
      <c r="D28" s="14"/>
      <c r="E28" s="14"/>
      <c r="F28" s="14"/>
      <c r="G28" s="32" t="str">
        <f t="shared" si="0"/>
        <v/>
      </c>
    </row>
    <row r="29" spans="2:7" ht="18.95" customHeight="1" x14ac:dyDescent="0.3">
      <c r="B29" s="36">
        <f t="shared" si="2"/>
        <v>46593</v>
      </c>
      <c r="C29" s="35">
        <f t="shared" si="1"/>
        <v>46593</v>
      </c>
      <c r="D29" s="14"/>
      <c r="E29" s="14"/>
      <c r="F29" s="14"/>
      <c r="G29" s="32" t="str">
        <f t="shared" si="0"/>
        <v/>
      </c>
    </row>
    <row r="30" spans="2:7" ht="18.95" customHeight="1" x14ac:dyDescent="0.3">
      <c r="B30" s="36">
        <f t="shared" si="2"/>
        <v>46594</v>
      </c>
      <c r="C30" s="35">
        <f t="shared" si="1"/>
        <v>46594</v>
      </c>
      <c r="D30" s="14"/>
      <c r="E30" s="14"/>
      <c r="F30" s="14"/>
      <c r="G30" s="32" t="str">
        <f t="shared" si="0"/>
        <v/>
      </c>
    </row>
    <row r="31" spans="2:7" ht="18.95" customHeight="1" x14ac:dyDescent="0.3">
      <c r="B31" s="36">
        <f t="shared" si="2"/>
        <v>46595</v>
      </c>
      <c r="C31" s="35">
        <f t="shared" si="1"/>
        <v>46595</v>
      </c>
      <c r="D31" s="14"/>
      <c r="E31" s="14"/>
      <c r="F31" s="14"/>
      <c r="G31" s="32" t="str">
        <f t="shared" si="0"/>
        <v/>
      </c>
    </row>
    <row r="32" spans="2:7" ht="18.95" customHeight="1" x14ac:dyDescent="0.3">
      <c r="B32" s="36">
        <f t="shared" si="2"/>
        <v>46596</v>
      </c>
      <c r="C32" s="35">
        <f t="shared" si="1"/>
        <v>46596</v>
      </c>
      <c r="D32" s="14"/>
      <c r="E32" s="14"/>
      <c r="F32" s="14"/>
      <c r="G32" s="32" t="str">
        <f t="shared" si="0"/>
        <v/>
      </c>
    </row>
    <row r="33" spans="2:7" ht="18.95" customHeight="1" x14ac:dyDescent="0.3">
      <c r="B33" s="36">
        <f t="shared" si="2"/>
        <v>46597</v>
      </c>
      <c r="C33" s="35">
        <f t="shared" si="1"/>
        <v>46597</v>
      </c>
      <c r="D33" s="14"/>
      <c r="E33" s="14"/>
      <c r="F33" s="14"/>
      <c r="G33" s="32" t="str">
        <f t="shared" si="0"/>
        <v/>
      </c>
    </row>
    <row r="34" spans="2:7" ht="18.95" customHeight="1" x14ac:dyDescent="0.3">
      <c r="B34" s="36">
        <f t="shared" si="2"/>
        <v>46598</v>
      </c>
      <c r="C34" s="35">
        <f t="shared" si="1"/>
        <v>46598</v>
      </c>
      <c r="D34" s="14"/>
      <c r="E34" s="14"/>
      <c r="F34" s="14"/>
      <c r="G34" s="32" t="str">
        <f t="shared" si="0"/>
        <v/>
      </c>
    </row>
    <row r="35" spans="2:7" ht="18.95" customHeight="1" x14ac:dyDescent="0.3">
      <c r="B35" s="36">
        <f t="shared" si="2"/>
        <v>46599</v>
      </c>
      <c r="C35" s="35">
        <f t="shared" si="1"/>
        <v>46599</v>
      </c>
      <c r="D35" s="14"/>
      <c r="E35" s="14"/>
      <c r="F35" s="14"/>
      <c r="G35" s="32" t="str">
        <f t="shared" si="0"/>
        <v/>
      </c>
    </row>
    <row r="36" spans="2:7" x14ac:dyDescent="0.3">
      <c r="D36" s="11"/>
    </row>
    <row r="37" spans="2:7" x14ac:dyDescent="0.3">
      <c r="D37" s="11"/>
    </row>
    <row r="38" spans="2:7" x14ac:dyDescent="0.3">
      <c r="D38" s="11"/>
    </row>
    <row r="39" spans="2:7" x14ac:dyDescent="0.3">
      <c r="D39" s="11"/>
    </row>
  </sheetData>
  <sheetProtection algorithmName="SHA-512" hashValue="MSEkcgxhzEXEC9bNHBG0XQHdFulLwQBuV32RAvXFED402w8zLdluFvUJC2+J6I9YuzNax6KJH0GhGPBBrEH0BA==" saltValue="5tqC7yBDP3tvDohDGJQ1mA==" spinCount="100000" sheet="1" objects="1" scenarios="1"/>
  <mergeCells count="4">
    <mergeCell ref="B4:C4"/>
    <mergeCell ref="B1:G1"/>
    <mergeCell ref="B2:C2"/>
    <mergeCell ref="B3:C3"/>
  </mergeCells>
  <conditionalFormatting sqref="B5:G35">
    <cfRule type="expression" dxfId="12" priority="2">
      <formula>WEEKDAY($B5,2)&gt;5</formula>
    </cfRule>
  </conditionalFormatting>
  <printOptions horizontalCentered="1"/>
  <pageMargins left="0.16" right="0.13" top="0.39370078740157483" bottom="0.39370078740157483" header="0" footer="0"/>
  <pageSetup paperSize="9" scale="90" fitToWidth="0" fitToHeight="0" orientation="portrait" horizontalDpi="4294967293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3B82D0C-CE5F-4948-B5CC-7B6E1321B748}">
            <xm:f>MATCH($B5,Feiertage!$B$2:$B$49,0)&gt;0</xm:f>
            <x14:dxf>
              <fill>
                <patternFill patternType="lightUp">
                  <fgColor theme="2" tint="-0.24994659260841701"/>
                  <bgColor theme="8" tint="0.79998168889431442"/>
                </patternFill>
              </fill>
            </x14:dxf>
          </x14:cfRule>
          <xm:sqref>B5:G35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9F6E-70BE-48E0-8539-04B5C11E4D1D}">
  <dimension ref="B1:J39"/>
  <sheetViews>
    <sheetView showGridLines="0" workbookViewId="0">
      <pane ySplit="4" topLeftCell="A5" activePane="bottomLeft" state="frozen"/>
      <selection activeCell="D5" sqref="D5"/>
      <selection pane="bottomLeft" activeCell="D5" sqref="D5"/>
    </sheetView>
  </sheetViews>
  <sheetFormatPr baseColWidth="10" defaultRowHeight="16.5" x14ac:dyDescent="0.3"/>
  <cols>
    <col min="1" max="1" width="1.5703125" style="9" customWidth="1"/>
    <col min="2" max="2" width="7.7109375" style="9" customWidth="1"/>
    <col min="3" max="3" width="8.5703125" style="9" customWidth="1"/>
    <col min="4" max="7" width="20.7109375" style="9" customWidth="1"/>
    <col min="8" max="9" width="11.42578125" style="16"/>
    <col min="10" max="16384" width="11.42578125" style="9"/>
  </cols>
  <sheetData>
    <row r="1" spans="2:10" ht="45" customHeight="1" thickBot="1" x14ac:dyDescent="0.35">
      <c r="B1" s="47" t="s">
        <v>0</v>
      </c>
      <c r="C1" s="47"/>
      <c r="D1" s="47"/>
      <c r="E1" s="47"/>
      <c r="F1" s="47"/>
      <c r="G1" s="47"/>
      <c r="H1" s="28"/>
      <c r="I1" s="28"/>
    </row>
    <row r="2" spans="2:10" ht="36" customHeight="1" thickTop="1" thickBot="1" x14ac:dyDescent="0.35">
      <c r="B2" s="50" t="s">
        <v>5</v>
      </c>
      <c r="C2" s="51"/>
      <c r="D2" s="41" t="s">
        <v>46</v>
      </c>
      <c r="E2" s="42" t="s">
        <v>6</v>
      </c>
      <c r="F2" s="43" t="s">
        <v>7</v>
      </c>
      <c r="G2" s="44" t="s">
        <v>1</v>
      </c>
    </row>
    <row r="3" spans="2:10" s="10" customFormat="1" ht="21.75" customHeight="1" thickTop="1" x14ac:dyDescent="0.25">
      <c r="B3" s="52">
        <f>EDATE(Juli!$B$3,1)</f>
        <v>46600</v>
      </c>
      <c r="C3" s="53"/>
      <c r="D3" s="17">
        <v>3.3333333333333335</v>
      </c>
      <c r="E3" s="33">
        <f>SUM(G5:G35)</f>
        <v>0</v>
      </c>
      <c r="F3" s="33">
        <f>IFERROR(IF(E3&lt;=D3,E3,D3),"")</f>
        <v>0</v>
      </c>
      <c r="G3" s="33">
        <f>IFERROR(E3-F3, "")</f>
        <v>0</v>
      </c>
      <c r="H3" s="29"/>
      <c r="I3" s="29"/>
    </row>
    <row r="4" spans="2:10" ht="19.5" customHeight="1" x14ac:dyDescent="0.3">
      <c r="B4" s="48" t="s">
        <v>2</v>
      </c>
      <c r="C4" s="49"/>
      <c r="D4" s="45" t="s">
        <v>8</v>
      </c>
      <c r="E4" s="45" t="s">
        <v>3</v>
      </c>
      <c r="F4" s="45" t="s">
        <v>9</v>
      </c>
      <c r="G4" s="46" t="s">
        <v>4</v>
      </c>
      <c r="H4" s="30"/>
      <c r="J4" s="31"/>
    </row>
    <row r="5" spans="2:10" ht="18.95" customHeight="1" x14ac:dyDescent="0.3">
      <c r="B5" s="34">
        <f>B3</f>
        <v>46600</v>
      </c>
      <c r="C5" s="35">
        <f>B5</f>
        <v>46600</v>
      </c>
      <c r="D5" s="12"/>
      <c r="E5" s="13"/>
      <c r="F5" s="12"/>
      <c r="G5" s="32" t="str">
        <f t="shared" ref="G5:G35" si="0">IF(F5,IF(D5,IF(D5&gt;F5,F5+"24:00"-D5,F5-D5)-E5,""),"")</f>
        <v/>
      </c>
    </row>
    <row r="6" spans="2:10" ht="18.95" customHeight="1" x14ac:dyDescent="0.3">
      <c r="B6" s="36">
        <f>B5+1</f>
        <v>46601</v>
      </c>
      <c r="C6" s="35">
        <f t="shared" ref="C6:C35" si="1">B6</f>
        <v>46601</v>
      </c>
      <c r="D6" s="14"/>
      <c r="E6" s="14"/>
      <c r="F6" s="14"/>
      <c r="G6" s="32" t="str">
        <f t="shared" si="0"/>
        <v/>
      </c>
    </row>
    <row r="7" spans="2:10" ht="18.95" customHeight="1" x14ac:dyDescent="0.3">
      <c r="B7" s="36">
        <f t="shared" ref="B7:B35" si="2">B6+1</f>
        <v>46602</v>
      </c>
      <c r="C7" s="35">
        <f t="shared" si="1"/>
        <v>46602</v>
      </c>
      <c r="D7" s="14"/>
      <c r="E7" s="14"/>
      <c r="F7" s="14"/>
      <c r="G7" s="32" t="str">
        <f t="shared" si="0"/>
        <v/>
      </c>
    </row>
    <row r="8" spans="2:10" ht="18.95" customHeight="1" x14ac:dyDescent="0.3">
      <c r="B8" s="36">
        <f t="shared" si="2"/>
        <v>46603</v>
      </c>
      <c r="C8" s="35">
        <f t="shared" si="1"/>
        <v>46603</v>
      </c>
      <c r="D8" s="14"/>
      <c r="E8" s="14"/>
      <c r="F8" s="14"/>
      <c r="G8" s="32" t="str">
        <f t="shared" si="0"/>
        <v/>
      </c>
    </row>
    <row r="9" spans="2:10" ht="18.95" customHeight="1" x14ac:dyDescent="0.3">
      <c r="B9" s="36">
        <f t="shared" si="2"/>
        <v>46604</v>
      </c>
      <c r="C9" s="35">
        <f t="shared" si="1"/>
        <v>46604</v>
      </c>
      <c r="D9" s="14"/>
      <c r="E9" s="14"/>
      <c r="F9" s="14"/>
      <c r="G9" s="32" t="str">
        <f t="shared" si="0"/>
        <v/>
      </c>
    </row>
    <row r="10" spans="2:10" ht="18.95" customHeight="1" x14ac:dyDescent="0.3">
      <c r="B10" s="36">
        <f t="shared" si="2"/>
        <v>46605</v>
      </c>
      <c r="C10" s="35">
        <f t="shared" si="1"/>
        <v>46605</v>
      </c>
      <c r="D10" s="14"/>
      <c r="E10" s="14"/>
      <c r="F10" s="14"/>
      <c r="G10" s="32" t="str">
        <f t="shared" si="0"/>
        <v/>
      </c>
    </row>
    <row r="11" spans="2:10" ht="18.95" customHeight="1" x14ac:dyDescent="0.3">
      <c r="B11" s="36">
        <f t="shared" si="2"/>
        <v>46606</v>
      </c>
      <c r="C11" s="35">
        <f t="shared" si="1"/>
        <v>46606</v>
      </c>
      <c r="D11" s="14"/>
      <c r="E11" s="14"/>
      <c r="F11" s="14"/>
      <c r="G11" s="32" t="str">
        <f t="shared" si="0"/>
        <v/>
      </c>
    </row>
    <row r="12" spans="2:10" ht="18.95" customHeight="1" x14ac:dyDescent="0.3">
      <c r="B12" s="36">
        <f t="shared" si="2"/>
        <v>46607</v>
      </c>
      <c r="C12" s="35">
        <f t="shared" si="1"/>
        <v>46607</v>
      </c>
      <c r="D12" s="14"/>
      <c r="E12" s="14"/>
      <c r="F12" s="14"/>
      <c r="G12" s="32" t="str">
        <f t="shared" si="0"/>
        <v/>
      </c>
    </row>
    <row r="13" spans="2:10" ht="18.95" customHeight="1" x14ac:dyDescent="0.3">
      <c r="B13" s="36">
        <f t="shared" si="2"/>
        <v>46608</v>
      </c>
      <c r="C13" s="35">
        <f t="shared" si="1"/>
        <v>46608</v>
      </c>
      <c r="D13" s="14"/>
      <c r="E13" s="14"/>
      <c r="F13" s="14"/>
      <c r="G13" s="32" t="str">
        <f t="shared" si="0"/>
        <v/>
      </c>
    </row>
    <row r="14" spans="2:10" ht="18.95" customHeight="1" x14ac:dyDescent="0.3">
      <c r="B14" s="36">
        <f t="shared" si="2"/>
        <v>46609</v>
      </c>
      <c r="C14" s="35">
        <f t="shared" si="1"/>
        <v>46609</v>
      </c>
      <c r="D14" s="14"/>
      <c r="E14" s="14"/>
      <c r="F14" s="14"/>
      <c r="G14" s="32" t="str">
        <f t="shared" si="0"/>
        <v/>
      </c>
    </row>
    <row r="15" spans="2:10" ht="18.95" customHeight="1" x14ac:dyDescent="0.3">
      <c r="B15" s="36">
        <f t="shared" si="2"/>
        <v>46610</v>
      </c>
      <c r="C15" s="35">
        <f t="shared" si="1"/>
        <v>46610</v>
      </c>
      <c r="D15" s="14"/>
      <c r="E15" s="14"/>
      <c r="F15" s="14"/>
      <c r="G15" s="32" t="str">
        <f t="shared" si="0"/>
        <v/>
      </c>
    </row>
    <row r="16" spans="2:10" ht="18.95" customHeight="1" x14ac:dyDescent="0.3">
      <c r="B16" s="36">
        <f t="shared" si="2"/>
        <v>46611</v>
      </c>
      <c r="C16" s="35">
        <f t="shared" si="1"/>
        <v>46611</v>
      </c>
      <c r="D16" s="14"/>
      <c r="E16" s="14"/>
      <c r="F16" s="14"/>
      <c r="G16" s="32" t="str">
        <f t="shared" si="0"/>
        <v/>
      </c>
    </row>
    <row r="17" spans="2:7" ht="18.95" customHeight="1" x14ac:dyDescent="0.3">
      <c r="B17" s="36">
        <f t="shared" si="2"/>
        <v>46612</v>
      </c>
      <c r="C17" s="35">
        <f t="shared" si="1"/>
        <v>46612</v>
      </c>
      <c r="D17" s="14"/>
      <c r="E17" s="14"/>
      <c r="F17" s="14"/>
      <c r="G17" s="32" t="str">
        <f t="shared" si="0"/>
        <v/>
      </c>
    </row>
    <row r="18" spans="2:7" ht="18.95" customHeight="1" x14ac:dyDescent="0.3">
      <c r="B18" s="36">
        <f t="shared" si="2"/>
        <v>46613</v>
      </c>
      <c r="C18" s="35">
        <f t="shared" si="1"/>
        <v>46613</v>
      </c>
      <c r="D18" s="14"/>
      <c r="E18" s="14"/>
      <c r="F18" s="14"/>
      <c r="G18" s="32" t="str">
        <f t="shared" si="0"/>
        <v/>
      </c>
    </row>
    <row r="19" spans="2:7" ht="18.95" customHeight="1" x14ac:dyDescent="0.3">
      <c r="B19" s="36">
        <f t="shared" si="2"/>
        <v>46614</v>
      </c>
      <c r="C19" s="35">
        <f t="shared" si="1"/>
        <v>46614</v>
      </c>
      <c r="D19" s="14"/>
      <c r="E19" s="14"/>
      <c r="F19" s="14"/>
      <c r="G19" s="32" t="str">
        <f t="shared" si="0"/>
        <v/>
      </c>
    </row>
    <row r="20" spans="2:7" ht="18.95" customHeight="1" x14ac:dyDescent="0.3">
      <c r="B20" s="36">
        <f t="shared" si="2"/>
        <v>46615</v>
      </c>
      <c r="C20" s="35">
        <f t="shared" si="1"/>
        <v>46615</v>
      </c>
      <c r="D20" s="14"/>
      <c r="E20" s="14"/>
      <c r="F20" s="14"/>
      <c r="G20" s="32" t="str">
        <f t="shared" si="0"/>
        <v/>
      </c>
    </row>
    <row r="21" spans="2:7" ht="18.95" customHeight="1" x14ac:dyDescent="0.3">
      <c r="B21" s="36">
        <f t="shared" si="2"/>
        <v>46616</v>
      </c>
      <c r="C21" s="35">
        <f t="shared" si="1"/>
        <v>46616</v>
      </c>
      <c r="D21" s="14"/>
      <c r="E21" s="14"/>
      <c r="F21" s="14"/>
      <c r="G21" s="32" t="str">
        <f t="shared" si="0"/>
        <v/>
      </c>
    </row>
    <row r="22" spans="2:7" ht="18.95" customHeight="1" x14ac:dyDescent="0.3">
      <c r="B22" s="36">
        <f t="shared" si="2"/>
        <v>46617</v>
      </c>
      <c r="C22" s="35">
        <f t="shared" si="1"/>
        <v>46617</v>
      </c>
      <c r="D22" s="14"/>
      <c r="E22" s="14"/>
      <c r="F22" s="14"/>
      <c r="G22" s="32" t="str">
        <f t="shared" si="0"/>
        <v/>
      </c>
    </row>
    <row r="23" spans="2:7" ht="18.95" customHeight="1" x14ac:dyDescent="0.3">
      <c r="B23" s="36">
        <f t="shared" si="2"/>
        <v>46618</v>
      </c>
      <c r="C23" s="35">
        <f t="shared" si="1"/>
        <v>46618</v>
      </c>
      <c r="D23" s="14"/>
      <c r="E23" s="14"/>
      <c r="F23" s="14"/>
      <c r="G23" s="32" t="str">
        <f t="shared" si="0"/>
        <v/>
      </c>
    </row>
    <row r="24" spans="2:7" ht="18.95" customHeight="1" x14ac:dyDescent="0.3">
      <c r="B24" s="36">
        <f t="shared" si="2"/>
        <v>46619</v>
      </c>
      <c r="C24" s="35">
        <f t="shared" si="1"/>
        <v>46619</v>
      </c>
      <c r="D24" s="14"/>
      <c r="E24" s="14"/>
      <c r="F24" s="14"/>
      <c r="G24" s="32" t="str">
        <f t="shared" si="0"/>
        <v/>
      </c>
    </row>
    <row r="25" spans="2:7" ht="18.95" customHeight="1" x14ac:dyDescent="0.3">
      <c r="B25" s="36">
        <f t="shared" si="2"/>
        <v>46620</v>
      </c>
      <c r="C25" s="35">
        <f t="shared" si="1"/>
        <v>46620</v>
      </c>
      <c r="D25" s="14"/>
      <c r="E25" s="14"/>
      <c r="F25" s="14"/>
      <c r="G25" s="32" t="str">
        <f t="shared" si="0"/>
        <v/>
      </c>
    </row>
    <row r="26" spans="2:7" ht="18.95" customHeight="1" x14ac:dyDescent="0.3">
      <c r="B26" s="36">
        <f t="shared" si="2"/>
        <v>46621</v>
      </c>
      <c r="C26" s="35">
        <f t="shared" si="1"/>
        <v>46621</v>
      </c>
      <c r="D26" s="14"/>
      <c r="E26" s="14"/>
      <c r="F26" s="14"/>
      <c r="G26" s="32" t="str">
        <f t="shared" si="0"/>
        <v/>
      </c>
    </row>
    <row r="27" spans="2:7" ht="18.95" customHeight="1" x14ac:dyDescent="0.3">
      <c r="B27" s="36">
        <f t="shared" si="2"/>
        <v>46622</v>
      </c>
      <c r="C27" s="35">
        <f t="shared" si="1"/>
        <v>46622</v>
      </c>
      <c r="D27" s="14"/>
      <c r="E27" s="14"/>
      <c r="F27" s="14"/>
      <c r="G27" s="32" t="str">
        <f t="shared" si="0"/>
        <v/>
      </c>
    </row>
    <row r="28" spans="2:7" ht="18.95" customHeight="1" x14ac:dyDescent="0.3">
      <c r="B28" s="36">
        <f t="shared" si="2"/>
        <v>46623</v>
      </c>
      <c r="C28" s="35">
        <f t="shared" si="1"/>
        <v>46623</v>
      </c>
      <c r="D28" s="14"/>
      <c r="E28" s="14"/>
      <c r="F28" s="14"/>
      <c r="G28" s="32" t="str">
        <f t="shared" si="0"/>
        <v/>
      </c>
    </row>
    <row r="29" spans="2:7" ht="18.95" customHeight="1" x14ac:dyDescent="0.3">
      <c r="B29" s="36">
        <f t="shared" si="2"/>
        <v>46624</v>
      </c>
      <c r="C29" s="35">
        <f t="shared" si="1"/>
        <v>46624</v>
      </c>
      <c r="D29" s="14"/>
      <c r="E29" s="14"/>
      <c r="F29" s="14"/>
      <c r="G29" s="32" t="str">
        <f t="shared" si="0"/>
        <v/>
      </c>
    </row>
    <row r="30" spans="2:7" ht="18.95" customHeight="1" x14ac:dyDescent="0.3">
      <c r="B30" s="36">
        <f t="shared" si="2"/>
        <v>46625</v>
      </c>
      <c r="C30" s="35">
        <f t="shared" si="1"/>
        <v>46625</v>
      </c>
      <c r="D30" s="14"/>
      <c r="E30" s="14"/>
      <c r="F30" s="14"/>
      <c r="G30" s="32" t="str">
        <f t="shared" si="0"/>
        <v/>
      </c>
    </row>
    <row r="31" spans="2:7" ht="18.95" customHeight="1" x14ac:dyDescent="0.3">
      <c r="B31" s="36">
        <f t="shared" si="2"/>
        <v>46626</v>
      </c>
      <c r="C31" s="35">
        <f t="shared" si="1"/>
        <v>46626</v>
      </c>
      <c r="D31" s="14"/>
      <c r="E31" s="14"/>
      <c r="F31" s="14"/>
      <c r="G31" s="32" t="str">
        <f t="shared" si="0"/>
        <v/>
      </c>
    </row>
    <row r="32" spans="2:7" ht="18.95" customHeight="1" x14ac:dyDescent="0.3">
      <c r="B32" s="36">
        <f t="shared" si="2"/>
        <v>46627</v>
      </c>
      <c r="C32" s="35">
        <f t="shared" si="1"/>
        <v>46627</v>
      </c>
      <c r="D32" s="14"/>
      <c r="E32" s="14"/>
      <c r="F32" s="14"/>
      <c r="G32" s="32" t="str">
        <f t="shared" si="0"/>
        <v/>
      </c>
    </row>
    <row r="33" spans="2:7" ht="18.95" customHeight="1" x14ac:dyDescent="0.3">
      <c r="B33" s="36">
        <f t="shared" si="2"/>
        <v>46628</v>
      </c>
      <c r="C33" s="35">
        <f t="shared" si="1"/>
        <v>46628</v>
      </c>
      <c r="D33" s="14"/>
      <c r="E33" s="14"/>
      <c r="F33" s="14"/>
      <c r="G33" s="32" t="str">
        <f t="shared" si="0"/>
        <v/>
      </c>
    </row>
    <row r="34" spans="2:7" ht="18.95" customHeight="1" x14ac:dyDescent="0.3">
      <c r="B34" s="36">
        <f t="shared" si="2"/>
        <v>46629</v>
      </c>
      <c r="C34" s="35">
        <f t="shared" si="1"/>
        <v>46629</v>
      </c>
      <c r="D34" s="14"/>
      <c r="E34" s="14"/>
      <c r="F34" s="14"/>
      <c r="G34" s="32" t="str">
        <f t="shared" si="0"/>
        <v/>
      </c>
    </row>
    <row r="35" spans="2:7" ht="18.95" customHeight="1" x14ac:dyDescent="0.3">
      <c r="B35" s="36">
        <f t="shared" si="2"/>
        <v>46630</v>
      </c>
      <c r="C35" s="35">
        <f t="shared" si="1"/>
        <v>46630</v>
      </c>
      <c r="D35" s="14"/>
      <c r="E35" s="14"/>
      <c r="F35" s="14"/>
      <c r="G35" s="32" t="str">
        <f t="shared" si="0"/>
        <v/>
      </c>
    </row>
    <row r="36" spans="2:7" x14ac:dyDescent="0.3">
      <c r="D36" s="11"/>
    </row>
    <row r="37" spans="2:7" x14ac:dyDescent="0.3">
      <c r="D37" s="11"/>
    </row>
    <row r="38" spans="2:7" x14ac:dyDescent="0.3">
      <c r="D38" s="11"/>
    </row>
    <row r="39" spans="2:7" x14ac:dyDescent="0.3">
      <c r="D39" s="11"/>
    </row>
  </sheetData>
  <sheetProtection algorithmName="SHA-512" hashValue="TuwsiPfl+tESUheSVyQuRyM4thaPgFGRDVJbsnigzw7KLLG7vScmKA4kBkZcG9o4547DxHymSUYHUQ5VMPs+hQ==" saltValue="6M+kETNaAkL35aCThNIG/w==" spinCount="100000" sheet="1" objects="1" scenarios="1"/>
  <mergeCells count="4">
    <mergeCell ref="B4:C4"/>
    <mergeCell ref="B1:G1"/>
    <mergeCell ref="B2:C2"/>
    <mergeCell ref="B3:C3"/>
  </mergeCells>
  <conditionalFormatting sqref="B5:G35">
    <cfRule type="expression" dxfId="10" priority="2">
      <formula>WEEKDAY($B5,2)&gt;5</formula>
    </cfRule>
  </conditionalFormatting>
  <printOptions horizontalCentered="1"/>
  <pageMargins left="0.16" right="0.13" top="0.39370078740157483" bottom="0.39370078740157483" header="0" footer="0"/>
  <pageSetup paperSize="9" scale="90" fitToWidth="0" fitToHeight="0" orientation="portrait" horizontalDpi="4294967293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BCC7175-FBF0-41DE-8816-7269E427A9B8}">
            <xm:f>MATCH($B5,Feiertage!$B$2:$B$49,0)&gt;0</xm:f>
            <x14:dxf>
              <fill>
                <patternFill patternType="lightUp">
                  <fgColor theme="2" tint="-0.24994659260841701"/>
                  <bgColor theme="8" tint="0.79998168889431442"/>
                </patternFill>
              </fill>
            </x14:dxf>
          </x14:cfRule>
          <xm:sqref>B5:G35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45D6E-5524-463A-823D-AAAEEE9FF568}">
  <dimension ref="B1:J38"/>
  <sheetViews>
    <sheetView showGridLines="0" workbookViewId="0">
      <pane ySplit="4" topLeftCell="A5" activePane="bottomLeft" state="frozen"/>
      <selection activeCell="D5" sqref="D5"/>
      <selection pane="bottomLeft" activeCell="D5" sqref="D5"/>
    </sheetView>
  </sheetViews>
  <sheetFormatPr baseColWidth="10" defaultRowHeight="16.5" x14ac:dyDescent="0.3"/>
  <cols>
    <col min="1" max="1" width="1.5703125" style="9" customWidth="1"/>
    <col min="2" max="2" width="7.7109375" style="9" customWidth="1"/>
    <col min="3" max="3" width="8.5703125" style="9" customWidth="1"/>
    <col min="4" max="7" width="20.7109375" style="9" customWidth="1"/>
    <col min="8" max="9" width="11.42578125" style="16"/>
    <col min="10" max="16384" width="11.42578125" style="9"/>
  </cols>
  <sheetData>
    <row r="1" spans="2:10" ht="45" customHeight="1" thickBot="1" x14ac:dyDescent="0.35">
      <c r="B1" s="47" t="s">
        <v>0</v>
      </c>
      <c r="C1" s="47"/>
      <c r="D1" s="47"/>
      <c r="E1" s="47"/>
      <c r="F1" s="47"/>
      <c r="G1" s="47"/>
      <c r="H1" s="28"/>
      <c r="I1" s="28"/>
    </row>
    <row r="2" spans="2:10" ht="36" customHeight="1" thickTop="1" thickBot="1" x14ac:dyDescent="0.35">
      <c r="B2" s="50" t="s">
        <v>5</v>
      </c>
      <c r="C2" s="51"/>
      <c r="D2" s="41" t="s">
        <v>46</v>
      </c>
      <c r="E2" s="42" t="s">
        <v>6</v>
      </c>
      <c r="F2" s="43" t="s">
        <v>7</v>
      </c>
      <c r="G2" s="44" t="s">
        <v>1</v>
      </c>
    </row>
    <row r="3" spans="2:10" s="10" customFormat="1" ht="21.75" customHeight="1" thickTop="1" x14ac:dyDescent="0.25">
      <c r="B3" s="52">
        <f>EDATE(August!$B$3,1)</f>
        <v>46631</v>
      </c>
      <c r="C3" s="53"/>
      <c r="D3" s="17">
        <v>3.3333333333333335</v>
      </c>
      <c r="E3" s="33">
        <f>SUM(G5:G34)</f>
        <v>0</v>
      </c>
      <c r="F3" s="33">
        <f>IFERROR(IF(E3&lt;=D3,E3,D3),"")</f>
        <v>0</v>
      </c>
      <c r="G3" s="33">
        <f>IFERROR(E3-F3, "")</f>
        <v>0</v>
      </c>
      <c r="H3" s="29"/>
      <c r="I3" s="29"/>
    </row>
    <row r="4" spans="2:10" ht="19.5" customHeight="1" x14ac:dyDescent="0.3">
      <c r="B4" s="48" t="s">
        <v>2</v>
      </c>
      <c r="C4" s="49"/>
      <c r="D4" s="45" t="s">
        <v>8</v>
      </c>
      <c r="E4" s="45" t="s">
        <v>3</v>
      </c>
      <c r="F4" s="45" t="s">
        <v>9</v>
      </c>
      <c r="G4" s="46" t="s">
        <v>4</v>
      </c>
      <c r="H4" s="30"/>
      <c r="J4" s="31"/>
    </row>
    <row r="5" spans="2:10" ht="18.95" customHeight="1" x14ac:dyDescent="0.3">
      <c r="B5" s="34">
        <f>B3</f>
        <v>46631</v>
      </c>
      <c r="C5" s="35">
        <f>B5</f>
        <v>46631</v>
      </c>
      <c r="D5" s="12"/>
      <c r="E5" s="13"/>
      <c r="F5" s="12"/>
      <c r="G5" s="32" t="str">
        <f t="shared" ref="G5:G34" si="0">IF(F5,IF(D5,IF(D5&gt;F5,F5+"24:00"-D5,F5-D5)-E5,""),"")</f>
        <v/>
      </c>
    </row>
    <row r="6" spans="2:10" ht="18.95" customHeight="1" x14ac:dyDescent="0.3">
      <c r="B6" s="36">
        <f>B5+1</f>
        <v>46632</v>
      </c>
      <c r="C6" s="35">
        <f t="shared" ref="C6:C34" si="1">B6</f>
        <v>46632</v>
      </c>
      <c r="D6" s="14"/>
      <c r="E6" s="14"/>
      <c r="F6" s="14"/>
      <c r="G6" s="32" t="str">
        <f t="shared" si="0"/>
        <v/>
      </c>
    </row>
    <row r="7" spans="2:10" ht="18.95" customHeight="1" x14ac:dyDescent="0.3">
      <c r="B7" s="36">
        <f t="shared" ref="B7:B34" si="2">B6+1</f>
        <v>46633</v>
      </c>
      <c r="C7" s="35">
        <f t="shared" si="1"/>
        <v>46633</v>
      </c>
      <c r="D7" s="14"/>
      <c r="E7" s="14"/>
      <c r="F7" s="14"/>
      <c r="G7" s="32" t="str">
        <f t="shared" si="0"/>
        <v/>
      </c>
    </row>
    <row r="8" spans="2:10" ht="18.95" customHeight="1" x14ac:dyDescent="0.3">
      <c r="B8" s="36">
        <f t="shared" si="2"/>
        <v>46634</v>
      </c>
      <c r="C8" s="35">
        <f t="shared" si="1"/>
        <v>46634</v>
      </c>
      <c r="D8" s="14"/>
      <c r="E8" s="14"/>
      <c r="F8" s="14"/>
      <c r="G8" s="32" t="str">
        <f t="shared" si="0"/>
        <v/>
      </c>
    </row>
    <row r="9" spans="2:10" ht="18.95" customHeight="1" x14ac:dyDescent="0.3">
      <c r="B9" s="36">
        <f t="shared" si="2"/>
        <v>46635</v>
      </c>
      <c r="C9" s="35">
        <f t="shared" si="1"/>
        <v>46635</v>
      </c>
      <c r="D9" s="14"/>
      <c r="E9" s="14"/>
      <c r="F9" s="14"/>
      <c r="G9" s="32" t="str">
        <f t="shared" si="0"/>
        <v/>
      </c>
    </row>
    <row r="10" spans="2:10" ht="18.95" customHeight="1" x14ac:dyDescent="0.3">
      <c r="B10" s="36">
        <f t="shared" si="2"/>
        <v>46636</v>
      </c>
      <c r="C10" s="35">
        <f t="shared" si="1"/>
        <v>46636</v>
      </c>
      <c r="D10" s="14"/>
      <c r="E10" s="14"/>
      <c r="F10" s="14"/>
      <c r="G10" s="32" t="str">
        <f t="shared" si="0"/>
        <v/>
      </c>
    </row>
    <row r="11" spans="2:10" ht="18.95" customHeight="1" x14ac:dyDescent="0.3">
      <c r="B11" s="36">
        <f t="shared" si="2"/>
        <v>46637</v>
      </c>
      <c r="C11" s="35">
        <f t="shared" si="1"/>
        <v>46637</v>
      </c>
      <c r="D11" s="14"/>
      <c r="E11" s="14"/>
      <c r="F11" s="14"/>
      <c r="G11" s="32" t="str">
        <f t="shared" si="0"/>
        <v/>
      </c>
    </row>
    <row r="12" spans="2:10" ht="18.95" customHeight="1" x14ac:dyDescent="0.3">
      <c r="B12" s="36">
        <f t="shared" si="2"/>
        <v>46638</v>
      </c>
      <c r="C12" s="35">
        <f t="shared" si="1"/>
        <v>46638</v>
      </c>
      <c r="D12" s="14"/>
      <c r="E12" s="14"/>
      <c r="F12" s="14"/>
      <c r="G12" s="32" t="str">
        <f t="shared" si="0"/>
        <v/>
      </c>
    </row>
    <row r="13" spans="2:10" ht="18.95" customHeight="1" x14ac:dyDescent="0.3">
      <c r="B13" s="36">
        <f t="shared" si="2"/>
        <v>46639</v>
      </c>
      <c r="C13" s="35">
        <f t="shared" si="1"/>
        <v>46639</v>
      </c>
      <c r="D13" s="14"/>
      <c r="E13" s="14"/>
      <c r="F13" s="14"/>
      <c r="G13" s="32" t="str">
        <f t="shared" si="0"/>
        <v/>
      </c>
    </row>
    <row r="14" spans="2:10" ht="18.95" customHeight="1" x14ac:dyDescent="0.3">
      <c r="B14" s="36">
        <f t="shared" si="2"/>
        <v>46640</v>
      </c>
      <c r="C14" s="35">
        <f t="shared" si="1"/>
        <v>46640</v>
      </c>
      <c r="D14" s="14"/>
      <c r="E14" s="14"/>
      <c r="F14" s="14"/>
      <c r="G14" s="32" t="str">
        <f t="shared" si="0"/>
        <v/>
      </c>
    </row>
    <row r="15" spans="2:10" ht="18.95" customHeight="1" x14ac:dyDescent="0.3">
      <c r="B15" s="36">
        <f t="shared" si="2"/>
        <v>46641</v>
      </c>
      <c r="C15" s="35">
        <f t="shared" si="1"/>
        <v>46641</v>
      </c>
      <c r="D15" s="14"/>
      <c r="E15" s="14"/>
      <c r="F15" s="14"/>
      <c r="G15" s="32" t="str">
        <f t="shared" si="0"/>
        <v/>
      </c>
    </row>
    <row r="16" spans="2:10" ht="18.95" customHeight="1" x14ac:dyDescent="0.3">
      <c r="B16" s="36">
        <f t="shared" si="2"/>
        <v>46642</v>
      </c>
      <c r="C16" s="35">
        <f t="shared" si="1"/>
        <v>46642</v>
      </c>
      <c r="D16" s="14"/>
      <c r="E16" s="14"/>
      <c r="F16" s="14"/>
      <c r="G16" s="32" t="str">
        <f t="shared" si="0"/>
        <v/>
      </c>
    </row>
    <row r="17" spans="2:7" ht="18.95" customHeight="1" x14ac:dyDescent="0.3">
      <c r="B17" s="36">
        <f t="shared" si="2"/>
        <v>46643</v>
      </c>
      <c r="C17" s="35">
        <f t="shared" si="1"/>
        <v>46643</v>
      </c>
      <c r="D17" s="14"/>
      <c r="E17" s="14"/>
      <c r="F17" s="14"/>
      <c r="G17" s="32" t="str">
        <f t="shared" si="0"/>
        <v/>
      </c>
    </row>
    <row r="18" spans="2:7" ht="18.95" customHeight="1" x14ac:dyDescent="0.3">
      <c r="B18" s="36">
        <f t="shared" si="2"/>
        <v>46644</v>
      </c>
      <c r="C18" s="35">
        <f t="shared" si="1"/>
        <v>46644</v>
      </c>
      <c r="D18" s="14"/>
      <c r="E18" s="14"/>
      <c r="F18" s="14"/>
      <c r="G18" s="32" t="str">
        <f t="shared" si="0"/>
        <v/>
      </c>
    </row>
    <row r="19" spans="2:7" ht="18.95" customHeight="1" x14ac:dyDescent="0.3">
      <c r="B19" s="36">
        <f t="shared" si="2"/>
        <v>46645</v>
      </c>
      <c r="C19" s="35">
        <f t="shared" si="1"/>
        <v>46645</v>
      </c>
      <c r="D19" s="14"/>
      <c r="E19" s="14"/>
      <c r="F19" s="14"/>
      <c r="G19" s="32" t="str">
        <f t="shared" si="0"/>
        <v/>
      </c>
    </row>
    <row r="20" spans="2:7" ht="18.95" customHeight="1" x14ac:dyDescent="0.3">
      <c r="B20" s="36">
        <f t="shared" si="2"/>
        <v>46646</v>
      </c>
      <c r="C20" s="35">
        <f t="shared" si="1"/>
        <v>46646</v>
      </c>
      <c r="D20" s="14"/>
      <c r="E20" s="14"/>
      <c r="F20" s="14"/>
      <c r="G20" s="32" t="str">
        <f t="shared" si="0"/>
        <v/>
      </c>
    </row>
    <row r="21" spans="2:7" ht="18.95" customHeight="1" x14ac:dyDescent="0.3">
      <c r="B21" s="36">
        <f t="shared" si="2"/>
        <v>46647</v>
      </c>
      <c r="C21" s="35">
        <f t="shared" si="1"/>
        <v>46647</v>
      </c>
      <c r="D21" s="14"/>
      <c r="E21" s="14"/>
      <c r="F21" s="14"/>
      <c r="G21" s="32" t="str">
        <f t="shared" si="0"/>
        <v/>
      </c>
    </row>
    <row r="22" spans="2:7" ht="18.95" customHeight="1" x14ac:dyDescent="0.3">
      <c r="B22" s="36">
        <f t="shared" si="2"/>
        <v>46648</v>
      </c>
      <c r="C22" s="35">
        <f t="shared" si="1"/>
        <v>46648</v>
      </c>
      <c r="D22" s="14"/>
      <c r="E22" s="14"/>
      <c r="F22" s="14"/>
      <c r="G22" s="32" t="str">
        <f t="shared" si="0"/>
        <v/>
      </c>
    </row>
    <row r="23" spans="2:7" ht="18.95" customHeight="1" x14ac:dyDescent="0.3">
      <c r="B23" s="36">
        <f t="shared" si="2"/>
        <v>46649</v>
      </c>
      <c r="C23" s="35">
        <f t="shared" si="1"/>
        <v>46649</v>
      </c>
      <c r="D23" s="14"/>
      <c r="E23" s="14"/>
      <c r="F23" s="14"/>
      <c r="G23" s="32" t="str">
        <f t="shared" si="0"/>
        <v/>
      </c>
    </row>
    <row r="24" spans="2:7" ht="18.95" customHeight="1" x14ac:dyDescent="0.3">
      <c r="B24" s="36">
        <f t="shared" si="2"/>
        <v>46650</v>
      </c>
      <c r="C24" s="35">
        <f t="shared" si="1"/>
        <v>46650</v>
      </c>
      <c r="D24" s="14"/>
      <c r="E24" s="14"/>
      <c r="F24" s="14"/>
      <c r="G24" s="32" t="str">
        <f t="shared" si="0"/>
        <v/>
      </c>
    </row>
    <row r="25" spans="2:7" ht="18.95" customHeight="1" x14ac:dyDescent="0.3">
      <c r="B25" s="36">
        <f t="shared" si="2"/>
        <v>46651</v>
      </c>
      <c r="C25" s="35">
        <f t="shared" si="1"/>
        <v>46651</v>
      </c>
      <c r="D25" s="14"/>
      <c r="E25" s="14"/>
      <c r="F25" s="14"/>
      <c r="G25" s="32" t="str">
        <f t="shared" si="0"/>
        <v/>
      </c>
    </row>
    <row r="26" spans="2:7" ht="18.95" customHeight="1" x14ac:dyDescent="0.3">
      <c r="B26" s="36">
        <f t="shared" si="2"/>
        <v>46652</v>
      </c>
      <c r="C26" s="35">
        <f t="shared" si="1"/>
        <v>46652</v>
      </c>
      <c r="D26" s="14"/>
      <c r="E26" s="14"/>
      <c r="F26" s="14"/>
      <c r="G26" s="32" t="str">
        <f t="shared" si="0"/>
        <v/>
      </c>
    </row>
    <row r="27" spans="2:7" ht="18.95" customHeight="1" x14ac:dyDescent="0.3">
      <c r="B27" s="36">
        <f t="shared" si="2"/>
        <v>46653</v>
      </c>
      <c r="C27" s="35">
        <f t="shared" si="1"/>
        <v>46653</v>
      </c>
      <c r="D27" s="14"/>
      <c r="E27" s="14"/>
      <c r="F27" s="14"/>
      <c r="G27" s="32" t="str">
        <f t="shared" si="0"/>
        <v/>
      </c>
    </row>
    <row r="28" spans="2:7" ht="18.95" customHeight="1" x14ac:dyDescent="0.3">
      <c r="B28" s="36">
        <f t="shared" si="2"/>
        <v>46654</v>
      </c>
      <c r="C28" s="35">
        <f t="shared" si="1"/>
        <v>46654</v>
      </c>
      <c r="D28" s="14"/>
      <c r="E28" s="14"/>
      <c r="F28" s="14"/>
      <c r="G28" s="32" t="str">
        <f t="shared" si="0"/>
        <v/>
      </c>
    </row>
    <row r="29" spans="2:7" ht="18.95" customHeight="1" x14ac:dyDescent="0.3">
      <c r="B29" s="36">
        <f t="shared" si="2"/>
        <v>46655</v>
      </c>
      <c r="C29" s="35">
        <f t="shared" si="1"/>
        <v>46655</v>
      </c>
      <c r="D29" s="14"/>
      <c r="E29" s="14"/>
      <c r="F29" s="14"/>
      <c r="G29" s="32" t="str">
        <f t="shared" si="0"/>
        <v/>
      </c>
    </row>
    <row r="30" spans="2:7" ht="18.95" customHeight="1" x14ac:dyDescent="0.3">
      <c r="B30" s="36">
        <f t="shared" si="2"/>
        <v>46656</v>
      </c>
      <c r="C30" s="35">
        <f t="shared" si="1"/>
        <v>46656</v>
      </c>
      <c r="D30" s="14"/>
      <c r="E30" s="14"/>
      <c r="F30" s="14"/>
      <c r="G30" s="32" t="str">
        <f t="shared" si="0"/>
        <v/>
      </c>
    </row>
    <row r="31" spans="2:7" ht="18.95" customHeight="1" x14ac:dyDescent="0.3">
      <c r="B31" s="36">
        <f t="shared" si="2"/>
        <v>46657</v>
      </c>
      <c r="C31" s="35">
        <f t="shared" si="1"/>
        <v>46657</v>
      </c>
      <c r="D31" s="14"/>
      <c r="E31" s="14"/>
      <c r="F31" s="14"/>
      <c r="G31" s="32" t="str">
        <f t="shared" si="0"/>
        <v/>
      </c>
    </row>
    <row r="32" spans="2:7" ht="18.95" customHeight="1" x14ac:dyDescent="0.3">
      <c r="B32" s="36">
        <f t="shared" si="2"/>
        <v>46658</v>
      </c>
      <c r="C32" s="35">
        <f t="shared" si="1"/>
        <v>46658</v>
      </c>
      <c r="D32" s="14"/>
      <c r="E32" s="14"/>
      <c r="F32" s="14"/>
      <c r="G32" s="32" t="str">
        <f t="shared" si="0"/>
        <v/>
      </c>
    </row>
    <row r="33" spans="2:7" ht="18.95" customHeight="1" x14ac:dyDescent="0.3">
      <c r="B33" s="36">
        <f t="shared" si="2"/>
        <v>46659</v>
      </c>
      <c r="C33" s="35">
        <f t="shared" si="1"/>
        <v>46659</v>
      </c>
      <c r="D33" s="14"/>
      <c r="E33" s="14"/>
      <c r="F33" s="14"/>
      <c r="G33" s="32" t="str">
        <f t="shared" si="0"/>
        <v/>
      </c>
    </row>
    <row r="34" spans="2:7" ht="18.95" customHeight="1" x14ac:dyDescent="0.3">
      <c r="B34" s="36">
        <f t="shared" si="2"/>
        <v>46660</v>
      </c>
      <c r="C34" s="35">
        <f t="shared" si="1"/>
        <v>46660</v>
      </c>
      <c r="D34" s="14"/>
      <c r="E34" s="14"/>
      <c r="F34" s="14"/>
      <c r="G34" s="32" t="str">
        <f t="shared" si="0"/>
        <v/>
      </c>
    </row>
    <row r="35" spans="2:7" x14ac:dyDescent="0.3">
      <c r="B35" s="37"/>
      <c r="C35" s="37"/>
      <c r="D35" s="15"/>
      <c r="E35" s="16"/>
      <c r="F35" s="16"/>
      <c r="G35" s="37"/>
    </row>
    <row r="36" spans="2:7" x14ac:dyDescent="0.3">
      <c r="D36" s="11"/>
    </row>
    <row r="37" spans="2:7" x14ac:dyDescent="0.3">
      <c r="D37" s="11"/>
    </row>
    <row r="38" spans="2:7" x14ac:dyDescent="0.3">
      <c r="D38" s="11"/>
    </row>
  </sheetData>
  <sheetProtection algorithmName="SHA-512" hashValue="Nx6Cc3c7wleQaDrcHT3kPBTHvqefqcU1LwowtBv+VKzrR9d6zeWYYJcOojDLBI5P9681EJkLkxv/UrO9uct7ww==" saltValue="r+agC9rf6ac8U7fDMThuSA==" spinCount="100000" sheet="1" objects="1" scenarios="1"/>
  <mergeCells count="4">
    <mergeCell ref="B4:C4"/>
    <mergeCell ref="B1:G1"/>
    <mergeCell ref="B2:C2"/>
    <mergeCell ref="B3:C3"/>
  </mergeCells>
  <conditionalFormatting sqref="B5:G34">
    <cfRule type="expression" dxfId="8" priority="2">
      <formula>WEEKDAY($B5,2)&gt;5</formula>
    </cfRule>
  </conditionalFormatting>
  <printOptions horizontalCentered="1"/>
  <pageMargins left="0.16" right="0.13" top="0.39370078740157483" bottom="0.39370078740157483" header="0" footer="0"/>
  <pageSetup paperSize="9" scale="90" fitToWidth="0" fitToHeight="0" orientation="portrait" horizontalDpi="4294967293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ED084FE-C223-42DA-B953-F28AF38ACDD9}">
            <xm:f>MATCH($B5,Feiertage!$B$2:$B$49,0)&gt;0</xm:f>
            <x14:dxf>
              <fill>
                <patternFill patternType="lightUp">
                  <fgColor theme="2" tint="-0.24994659260841701"/>
                  <bgColor theme="8" tint="0.79998168889431442"/>
                </patternFill>
              </fill>
            </x14:dxf>
          </x14:cfRule>
          <xm:sqref>B5:G34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12</vt:i4>
      </vt:variant>
    </vt:vector>
  </HeadingPairs>
  <TitlesOfParts>
    <vt:vector size="25" baseType="lpstr">
      <vt:lpstr>Januar</vt:lpstr>
      <vt:lpstr>Februar</vt:lpstr>
      <vt:lpstr>März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  <vt:lpstr>Feiertage</vt:lpstr>
      <vt:lpstr>April!Druckbereich</vt:lpstr>
      <vt:lpstr>August!Druckbereich</vt:lpstr>
      <vt:lpstr>Dezember!Druckbereich</vt:lpstr>
      <vt:lpstr>Februar!Druckbereich</vt:lpstr>
      <vt:lpstr>Januar!Druckbereich</vt:lpstr>
      <vt:lpstr>Juli!Druckbereich</vt:lpstr>
      <vt:lpstr>Juni!Druckbereich</vt:lpstr>
      <vt:lpstr>Mai!Druckbereich</vt:lpstr>
      <vt:lpstr>März!Druckbereich</vt:lpstr>
      <vt:lpstr>November!Druckbereich</vt:lpstr>
      <vt:lpstr>Oktober!Druckbereich</vt:lpstr>
      <vt:lpstr>September!Druckbereich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Sejla Memic</dc:creator>
  <cp:lastModifiedBy>Almer Memic</cp:lastModifiedBy>
  <cp:lastPrinted>2022-01-27T18:42:48Z</cp:lastPrinted>
  <dcterms:created xsi:type="dcterms:W3CDTF">2021-04-22T20:15:28Z</dcterms:created>
  <dcterms:modified xsi:type="dcterms:W3CDTF">2026-09-14T20:57:18Z</dcterms:modified>
</cp:coreProperties>
</file>