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opbox\Condivisi\OFFICE-LERNEN\Stundenzettel\Kostenlos\"/>
    </mc:Choice>
  </mc:AlternateContent>
  <xr:revisionPtr revIDLastSave="0" documentId="13_ncr:1_{C2B0C22C-C88F-412B-8724-2703B508B7E6}" xr6:coauthVersionLast="47" xr6:coauthVersionMax="47" xr10:uidLastSave="{00000000-0000-0000-0000-000000000000}"/>
  <workbookProtection workbookAlgorithmName="SHA-512" workbookHashValue="xvi0Tn12BHArmXVdyGfZmFIaPdVvbUukudw1/J5v1/yLCorL+DesZn191EGu5MEGjv3Mr0IJFPqjmHR3R1xkfw==" workbookSaltValue="HXxHhX6/es3H33IgO7lT4Q==" workbookSpinCount="100000" lockStructure="1"/>
  <bookViews>
    <workbookView xWindow="-120" yWindow="-120" windowWidth="29040" windowHeight="15720" xr2:uid="{9567B986-7631-492A-B5E4-F5CB79A922BB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  <sheet name="Feiertage" sheetId="2" r:id="rId13"/>
  </sheets>
  <definedNames>
    <definedName name="_xlnm.Print_Area" localSheetId="3">April!$B$1:$G$34</definedName>
    <definedName name="_xlnm.Print_Area" localSheetId="7">August!$B$1:$G$35</definedName>
    <definedName name="_xlnm.Print_Area" localSheetId="11">Dezember!$B$1:$G$35</definedName>
    <definedName name="_xlnm.Print_Area" localSheetId="1">Februar!$B$1:$G$32</definedName>
    <definedName name="_xlnm.Print_Area" localSheetId="0">Januar!$B$1:$G$35</definedName>
    <definedName name="_xlnm.Print_Area" localSheetId="6">Juli!$B$1:$G$35</definedName>
    <definedName name="_xlnm.Print_Area" localSheetId="5">Juni!$B$1:$G$34</definedName>
    <definedName name="_xlnm.Print_Area" localSheetId="4">Mai!$B$1:$G$35</definedName>
    <definedName name="_xlnm.Print_Area" localSheetId="2">März!$B$1:$G$35</definedName>
    <definedName name="_xlnm.Print_Area" localSheetId="10">November!$B$1:$G$34</definedName>
    <definedName name="_xlnm.Print_Area" localSheetId="9">Oktober!$B$1:$G$35</definedName>
    <definedName name="_xlnm.Print_Area" localSheetId="8">September!$B$1:$G$34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C33" i="3"/>
  <c r="G33" i="3"/>
  <c r="B3" i="3"/>
  <c r="B3" i="4" s="1"/>
  <c r="B3" i="5" s="1"/>
  <c r="B3" i="6" s="1"/>
  <c r="B3" i="7" s="1"/>
  <c r="B3" i="8" s="1"/>
  <c r="B3" i="9" s="1"/>
  <c r="B3" i="10" s="1"/>
  <c r="B3" i="11" s="1"/>
  <c r="B3" i="12" s="1"/>
  <c r="B3" i="13" s="1"/>
  <c r="G35" i="13" l="1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E3" i="13" s="1"/>
  <c r="B5" i="13"/>
  <c r="B6" i="13" s="1"/>
  <c r="B7" i="13" s="1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B5" i="12"/>
  <c r="C5" i="12" s="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B5" i="11"/>
  <c r="B6" i="11" s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5" i="10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5" i="9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5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5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5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5" i="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5" i="4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5" i="1"/>
  <c r="B5" i="10"/>
  <c r="B6" i="10" s="1"/>
  <c r="B5" i="9"/>
  <c r="C5" i="9" s="1"/>
  <c r="B5" i="8"/>
  <c r="B6" i="8" s="1"/>
  <c r="B5" i="7"/>
  <c r="B6" i="7" s="1"/>
  <c r="B5" i="6"/>
  <c r="B6" i="6" s="1"/>
  <c r="B5" i="5"/>
  <c r="B6" i="5" s="1"/>
  <c r="B5" i="4"/>
  <c r="B6" i="4" s="1"/>
  <c r="B5" i="3"/>
  <c r="B6" i="3" s="1"/>
  <c r="B1" i="2"/>
  <c r="E3" i="11" l="1"/>
  <c r="E3" i="8"/>
  <c r="E3" i="9"/>
  <c r="E3" i="12"/>
  <c r="F3" i="12" s="1"/>
  <c r="B6" i="9"/>
  <c r="B7" i="9" s="1"/>
  <c r="C7" i="9" s="1"/>
  <c r="E3" i="4"/>
  <c r="F3" i="4" s="1"/>
  <c r="G3" i="4" s="1"/>
  <c r="E3" i="7"/>
  <c r="F3" i="7" s="1"/>
  <c r="G3" i="7" s="1"/>
  <c r="C5" i="13"/>
  <c r="F3" i="13"/>
  <c r="G3" i="13" s="1"/>
  <c r="C7" i="13"/>
  <c r="B8" i="13"/>
  <c r="C6" i="13"/>
  <c r="B6" i="12"/>
  <c r="B7" i="12" s="1"/>
  <c r="C7" i="12" s="1"/>
  <c r="B7" i="11"/>
  <c r="C6" i="11"/>
  <c r="F3" i="11"/>
  <c r="G3" i="11" s="1"/>
  <c r="C5" i="11"/>
  <c r="C5" i="10"/>
  <c r="E3" i="10"/>
  <c r="F3" i="10" s="1"/>
  <c r="G3" i="10" s="1"/>
  <c r="E3" i="6"/>
  <c r="F3" i="6" s="1"/>
  <c r="G3" i="6" s="1"/>
  <c r="E3" i="3"/>
  <c r="F3" i="3" s="1"/>
  <c r="G3" i="3" s="1"/>
  <c r="B7" i="10"/>
  <c r="C6" i="10"/>
  <c r="F3" i="9"/>
  <c r="G3" i="9" s="1"/>
  <c r="B7" i="8"/>
  <c r="C6" i="8"/>
  <c r="F3" i="8"/>
  <c r="G3" i="8" s="1"/>
  <c r="C5" i="8"/>
  <c r="C5" i="7"/>
  <c r="B7" i="7"/>
  <c r="C6" i="7"/>
  <c r="B7" i="6"/>
  <c r="C6" i="6"/>
  <c r="C5" i="6"/>
  <c r="C5" i="5"/>
  <c r="E3" i="5"/>
  <c r="F3" i="5" s="1"/>
  <c r="G3" i="5" s="1"/>
  <c r="B7" i="5"/>
  <c r="C6" i="5"/>
  <c r="B7" i="4"/>
  <c r="C6" i="4"/>
  <c r="C5" i="4"/>
  <c r="C5" i="3"/>
  <c r="C6" i="3"/>
  <c r="B7" i="3"/>
  <c r="C6" i="12" l="1"/>
  <c r="G3" i="12"/>
  <c r="C6" i="9"/>
  <c r="B8" i="9"/>
  <c r="B9" i="9" s="1"/>
  <c r="B8" i="12"/>
  <c r="B9" i="13"/>
  <c r="C8" i="13"/>
  <c r="C8" i="12"/>
  <c r="B9" i="12"/>
  <c r="C7" i="11"/>
  <c r="B8" i="11"/>
  <c r="C7" i="10"/>
  <c r="B8" i="10"/>
  <c r="C8" i="9"/>
  <c r="C7" i="8"/>
  <c r="B8" i="8"/>
  <c r="C7" i="7"/>
  <c r="B8" i="7"/>
  <c r="C7" i="6"/>
  <c r="B8" i="6"/>
  <c r="B8" i="5"/>
  <c r="C7" i="5"/>
  <c r="C7" i="4"/>
  <c r="B8" i="4"/>
  <c r="B8" i="3"/>
  <c r="C7" i="3"/>
  <c r="C9" i="13" l="1"/>
  <c r="B10" i="13"/>
  <c r="B10" i="12"/>
  <c r="C9" i="12"/>
  <c r="B9" i="11"/>
  <c r="C8" i="11"/>
  <c r="B9" i="10"/>
  <c r="C8" i="10"/>
  <c r="B10" i="9"/>
  <c r="C9" i="9"/>
  <c r="B9" i="8"/>
  <c r="C8" i="8"/>
  <c r="B9" i="7"/>
  <c r="C8" i="7"/>
  <c r="B9" i="6"/>
  <c r="C8" i="6"/>
  <c r="B9" i="5"/>
  <c r="C8" i="5"/>
  <c r="B9" i="4"/>
  <c r="C8" i="4"/>
  <c r="B9" i="3"/>
  <c r="C8" i="3"/>
  <c r="B11" i="13" l="1"/>
  <c r="C10" i="13"/>
  <c r="B11" i="12"/>
  <c r="C10" i="12"/>
  <c r="B10" i="11"/>
  <c r="C9" i="11"/>
  <c r="B10" i="10"/>
  <c r="C9" i="10"/>
  <c r="B11" i="9"/>
  <c r="C10" i="9"/>
  <c r="B10" i="8"/>
  <c r="C9" i="8"/>
  <c r="B10" i="7"/>
  <c r="C9" i="7"/>
  <c r="B10" i="6"/>
  <c r="C9" i="6"/>
  <c r="B10" i="5"/>
  <c r="C9" i="5"/>
  <c r="B10" i="4"/>
  <c r="C9" i="4"/>
  <c r="B10" i="3"/>
  <c r="C9" i="3"/>
  <c r="C11" i="13" l="1"/>
  <c r="B12" i="13"/>
  <c r="C11" i="12"/>
  <c r="B12" i="12"/>
  <c r="B11" i="11"/>
  <c r="C10" i="11"/>
  <c r="B11" i="10"/>
  <c r="C10" i="10"/>
  <c r="C11" i="9"/>
  <c r="B12" i="9"/>
  <c r="B11" i="8"/>
  <c r="C10" i="8"/>
  <c r="B11" i="7"/>
  <c r="C10" i="7"/>
  <c r="B11" i="6"/>
  <c r="C10" i="6"/>
  <c r="B11" i="5"/>
  <c r="C10" i="5"/>
  <c r="B11" i="4"/>
  <c r="C10" i="4"/>
  <c r="C10" i="3"/>
  <c r="B11" i="3"/>
  <c r="B13" i="13" l="1"/>
  <c r="C12" i="13"/>
  <c r="C12" i="12"/>
  <c r="B13" i="12"/>
  <c r="C11" i="11"/>
  <c r="B12" i="11"/>
  <c r="C11" i="10"/>
  <c r="B12" i="10"/>
  <c r="B13" i="9"/>
  <c r="C12" i="9"/>
  <c r="C11" i="8"/>
  <c r="B12" i="8"/>
  <c r="C11" i="7"/>
  <c r="B12" i="7"/>
  <c r="C11" i="6"/>
  <c r="B12" i="6"/>
  <c r="B12" i="5"/>
  <c r="C11" i="5"/>
  <c r="C11" i="4"/>
  <c r="B12" i="4"/>
  <c r="C11" i="3"/>
  <c r="B12" i="3"/>
  <c r="C13" i="13" l="1"/>
  <c r="B14" i="13"/>
  <c r="B14" i="12"/>
  <c r="C13" i="12"/>
  <c r="C12" i="11"/>
  <c r="B13" i="11"/>
  <c r="B13" i="10"/>
  <c r="C12" i="10"/>
  <c r="B14" i="9"/>
  <c r="C13" i="9"/>
  <c r="B13" i="8"/>
  <c r="C12" i="8"/>
  <c r="B13" i="7"/>
  <c r="C12" i="7"/>
  <c r="B13" i="6"/>
  <c r="C12" i="6"/>
  <c r="B13" i="5"/>
  <c r="C12" i="5"/>
  <c r="B13" i="4"/>
  <c r="C12" i="4"/>
  <c r="B13" i="3"/>
  <c r="C12" i="3"/>
  <c r="B15" i="13" l="1"/>
  <c r="C14" i="13"/>
  <c r="B15" i="12"/>
  <c r="C14" i="12"/>
  <c r="B14" i="11"/>
  <c r="C13" i="11"/>
  <c r="B14" i="10"/>
  <c r="C13" i="10"/>
  <c r="B15" i="9"/>
  <c r="C14" i="9"/>
  <c r="B14" i="8"/>
  <c r="C13" i="8"/>
  <c r="B14" i="7"/>
  <c r="C13" i="7"/>
  <c r="B14" i="6"/>
  <c r="C13" i="6"/>
  <c r="B14" i="5"/>
  <c r="C13" i="5"/>
  <c r="B14" i="4"/>
  <c r="C13" i="4"/>
  <c r="C13" i="3"/>
  <c r="B14" i="3"/>
  <c r="C15" i="13" l="1"/>
  <c r="B16" i="13"/>
  <c r="C15" i="12"/>
  <c r="B16" i="12"/>
  <c r="B15" i="11"/>
  <c r="C14" i="11"/>
  <c r="B15" i="10"/>
  <c r="C14" i="10"/>
  <c r="C15" i="9"/>
  <c r="B16" i="9"/>
  <c r="B15" i="8"/>
  <c r="C14" i="8"/>
  <c r="B15" i="7"/>
  <c r="C14" i="7"/>
  <c r="B15" i="6"/>
  <c r="C14" i="6"/>
  <c r="B15" i="5"/>
  <c r="C14" i="5"/>
  <c r="B15" i="4"/>
  <c r="C14" i="4"/>
  <c r="B15" i="3"/>
  <c r="C14" i="3"/>
  <c r="B17" i="13" l="1"/>
  <c r="C16" i="13"/>
  <c r="C16" i="12"/>
  <c r="B17" i="12"/>
  <c r="C15" i="11"/>
  <c r="B16" i="11"/>
  <c r="C15" i="10"/>
  <c r="B16" i="10"/>
  <c r="B17" i="9"/>
  <c r="C16" i="9"/>
  <c r="C15" i="8"/>
  <c r="B16" i="8"/>
  <c r="C15" i="7"/>
  <c r="B16" i="7"/>
  <c r="C15" i="6"/>
  <c r="B16" i="6"/>
  <c r="C15" i="5"/>
  <c r="B16" i="5"/>
  <c r="C15" i="4"/>
  <c r="B16" i="4"/>
  <c r="C15" i="3"/>
  <c r="B16" i="3"/>
  <c r="C17" i="13" l="1"/>
  <c r="B18" i="13"/>
  <c r="B18" i="12"/>
  <c r="C17" i="12"/>
  <c r="C16" i="11"/>
  <c r="B17" i="11"/>
  <c r="B17" i="10"/>
  <c r="C16" i="10"/>
  <c r="B18" i="9"/>
  <c r="C17" i="9"/>
  <c r="B17" i="8"/>
  <c r="C16" i="8"/>
  <c r="B17" i="7"/>
  <c r="C16" i="7"/>
  <c r="B17" i="6"/>
  <c r="C16" i="6"/>
  <c r="C16" i="5"/>
  <c r="B17" i="5"/>
  <c r="B17" i="4"/>
  <c r="C16" i="4"/>
  <c r="B17" i="3"/>
  <c r="C16" i="3"/>
  <c r="B19" i="13" l="1"/>
  <c r="C18" i="13"/>
  <c r="B19" i="12"/>
  <c r="C18" i="12"/>
  <c r="B18" i="11"/>
  <c r="C17" i="11"/>
  <c r="B18" i="10"/>
  <c r="C17" i="10"/>
  <c r="B19" i="9"/>
  <c r="C18" i="9"/>
  <c r="B18" i="8"/>
  <c r="C17" i="8"/>
  <c r="B18" i="7"/>
  <c r="C17" i="7"/>
  <c r="B18" i="6"/>
  <c r="C17" i="6"/>
  <c r="B18" i="5"/>
  <c r="C17" i="5"/>
  <c r="B18" i="4"/>
  <c r="C17" i="4"/>
  <c r="C17" i="3"/>
  <c r="B18" i="3"/>
  <c r="C19" i="13" l="1"/>
  <c r="B20" i="13"/>
  <c r="C19" i="12"/>
  <c r="B20" i="12"/>
  <c r="B19" i="11"/>
  <c r="C18" i="11"/>
  <c r="B19" i="10"/>
  <c r="C18" i="10"/>
  <c r="C19" i="9"/>
  <c r="B20" i="9"/>
  <c r="B19" i="8"/>
  <c r="C18" i="8"/>
  <c r="B19" i="7"/>
  <c r="C18" i="7"/>
  <c r="B19" i="6"/>
  <c r="C18" i="6"/>
  <c r="B19" i="5"/>
  <c r="C18" i="5"/>
  <c r="B19" i="4"/>
  <c r="C18" i="4"/>
  <c r="B19" i="3"/>
  <c r="C18" i="3"/>
  <c r="B21" i="13" l="1"/>
  <c r="C20" i="13"/>
  <c r="C20" i="12"/>
  <c r="B21" i="12"/>
  <c r="C19" i="11"/>
  <c r="B20" i="11"/>
  <c r="C19" i="10"/>
  <c r="B20" i="10"/>
  <c r="B21" i="9"/>
  <c r="C20" i="9"/>
  <c r="C19" i="8"/>
  <c r="B20" i="8"/>
  <c r="C19" i="7"/>
  <c r="B20" i="7"/>
  <c r="C19" i="6"/>
  <c r="B20" i="6"/>
  <c r="C19" i="5"/>
  <c r="B20" i="5"/>
  <c r="C19" i="4"/>
  <c r="B20" i="4"/>
  <c r="C19" i="3"/>
  <c r="B20" i="3"/>
  <c r="C21" i="13" l="1"/>
  <c r="B22" i="13"/>
  <c r="B22" i="12"/>
  <c r="C21" i="12"/>
  <c r="C20" i="11"/>
  <c r="B21" i="11"/>
  <c r="B21" i="10"/>
  <c r="C20" i="10"/>
  <c r="C21" i="9"/>
  <c r="B22" i="9"/>
  <c r="B21" i="8"/>
  <c r="C20" i="8"/>
  <c r="B21" i="7"/>
  <c r="C20" i="7"/>
  <c r="B21" i="6"/>
  <c r="C20" i="6"/>
  <c r="C20" i="5"/>
  <c r="B21" i="5"/>
  <c r="B21" i="4"/>
  <c r="C20" i="4"/>
  <c r="B21" i="3"/>
  <c r="C20" i="3"/>
  <c r="B23" i="13" l="1"/>
  <c r="C22" i="13"/>
  <c r="B23" i="12"/>
  <c r="C22" i="12"/>
  <c r="B22" i="11"/>
  <c r="C21" i="11"/>
  <c r="B22" i="10"/>
  <c r="C21" i="10"/>
  <c r="B23" i="9"/>
  <c r="C22" i="9"/>
  <c r="B22" i="8"/>
  <c r="C21" i="8"/>
  <c r="B22" i="7"/>
  <c r="C21" i="7"/>
  <c r="B22" i="6"/>
  <c r="C21" i="6"/>
  <c r="B22" i="5"/>
  <c r="C21" i="5"/>
  <c r="B22" i="4"/>
  <c r="C21" i="4"/>
  <c r="C21" i="3"/>
  <c r="B22" i="3"/>
  <c r="C23" i="13" l="1"/>
  <c r="B24" i="13"/>
  <c r="C23" i="12"/>
  <c r="B24" i="12"/>
  <c r="B23" i="11"/>
  <c r="C22" i="11"/>
  <c r="B23" i="10"/>
  <c r="C22" i="10"/>
  <c r="C23" i="9"/>
  <c r="B24" i="9"/>
  <c r="B23" i="8"/>
  <c r="C22" i="8"/>
  <c r="B23" i="7"/>
  <c r="C22" i="7"/>
  <c r="B23" i="6"/>
  <c r="C22" i="6"/>
  <c r="B23" i="5"/>
  <c r="C22" i="5"/>
  <c r="B23" i="4"/>
  <c r="C22" i="4"/>
  <c r="B23" i="3"/>
  <c r="C22" i="3"/>
  <c r="B25" i="13" l="1"/>
  <c r="C24" i="13"/>
  <c r="B25" i="12"/>
  <c r="C24" i="12"/>
  <c r="C23" i="11"/>
  <c r="B24" i="11"/>
  <c r="C23" i="10"/>
  <c r="B24" i="10"/>
  <c r="B25" i="9"/>
  <c r="C24" i="9"/>
  <c r="C23" i="8"/>
  <c r="B24" i="8"/>
  <c r="C23" i="7"/>
  <c r="B24" i="7"/>
  <c r="C23" i="6"/>
  <c r="B24" i="6"/>
  <c r="C23" i="5"/>
  <c r="B24" i="5"/>
  <c r="C23" i="4"/>
  <c r="B24" i="4"/>
  <c r="C23" i="3"/>
  <c r="B24" i="3"/>
  <c r="C25" i="13" l="1"/>
  <c r="B26" i="13"/>
  <c r="B26" i="12"/>
  <c r="C25" i="12"/>
  <c r="C24" i="11"/>
  <c r="B25" i="11"/>
  <c r="B25" i="10"/>
  <c r="C24" i="10"/>
  <c r="C25" i="9"/>
  <c r="B26" i="9"/>
  <c r="B25" i="8"/>
  <c r="C24" i="8"/>
  <c r="B25" i="7"/>
  <c r="C24" i="7"/>
  <c r="B25" i="6"/>
  <c r="C24" i="6"/>
  <c r="C24" i="5"/>
  <c r="B25" i="5"/>
  <c r="B25" i="4"/>
  <c r="C24" i="4"/>
  <c r="B25" i="3"/>
  <c r="C24" i="3"/>
  <c r="B27" i="13" l="1"/>
  <c r="C26" i="13"/>
  <c r="B27" i="12"/>
  <c r="C26" i="12"/>
  <c r="B26" i="11"/>
  <c r="C25" i="11"/>
  <c r="B26" i="10"/>
  <c r="C25" i="10"/>
  <c r="B27" i="9"/>
  <c r="C26" i="9"/>
  <c r="B26" i="8"/>
  <c r="C25" i="8"/>
  <c r="B26" i="7"/>
  <c r="C25" i="7"/>
  <c r="B26" i="6"/>
  <c r="C25" i="6"/>
  <c r="B26" i="5"/>
  <c r="C25" i="5"/>
  <c r="B26" i="4"/>
  <c r="C25" i="4"/>
  <c r="C25" i="3"/>
  <c r="B26" i="3"/>
  <c r="C27" i="13" l="1"/>
  <c r="B28" i="13"/>
  <c r="C27" i="12"/>
  <c r="B28" i="12"/>
  <c r="B27" i="11"/>
  <c r="C26" i="11"/>
  <c r="B27" i="10"/>
  <c r="C26" i="10"/>
  <c r="C27" i="9"/>
  <c r="B28" i="9"/>
  <c r="B27" i="8"/>
  <c r="C26" i="8"/>
  <c r="B27" i="7"/>
  <c r="C26" i="7"/>
  <c r="B27" i="6"/>
  <c r="C26" i="6"/>
  <c r="B27" i="5"/>
  <c r="C26" i="5"/>
  <c r="B27" i="4"/>
  <c r="C26" i="4"/>
  <c r="B27" i="3"/>
  <c r="C26" i="3"/>
  <c r="B29" i="13" l="1"/>
  <c r="C28" i="13"/>
  <c r="C28" i="12"/>
  <c r="B29" i="12"/>
  <c r="C27" i="11"/>
  <c r="B28" i="11"/>
  <c r="C27" i="10"/>
  <c r="B28" i="10"/>
  <c r="B29" i="9"/>
  <c r="C28" i="9"/>
  <c r="C27" i="8"/>
  <c r="B28" i="8"/>
  <c r="C27" i="7"/>
  <c r="B28" i="7"/>
  <c r="C27" i="6"/>
  <c r="B28" i="6"/>
  <c r="C27" i="5"/>
  <c r="B28" i="5"/>
  <c r="C27" i="4"/>
  <c r="B28" i="4"/>
  <c r="C27" i="3"/>
  <c r="B28" i="3"/>
  <c r="B30" i="13" l="1"/>
  <c r="C29" i="13"/>
  <c r="B30" i="12"/>
  <c r="C29" i="12"/>
  <c r="C28" i="11"/>
  <c r="B29" i="11"/>
  <c r="B29" i="10"/>
  <c r="C28" i="10"/>
  <c r="B30" i="9"/>
  <c r="C29" i="9"/>
  <c r="B29" i="8"/>
  <c r="C28" i="8"/>
  <c r="B29" i="7"/>
  <c r="C28" i="7"/>
  <c r="B29" i="6"/>
  <c r="C28" i="6"/>
  <c r="C28" i="5"/>
  <c r="B29" i="5"/>
  <c r="B29" i="4"/>
  <c r="C28" i="4"/>
  <c r="B29" i="3"/>
  <c r="C28" i="3"/>
  <c r="B31" i="13" l="1"/>
  <c r="C30" i="13"/>
  <c r="B31" i="12"/>
  <c r="C30" i="12"/>
  <c r="B30" i="11"/>
  <c r="C29" i="11"/>
  <c r="B30" i="10"/>
  <c r="C29" i="10"/>
  <c r="B31" i="9"/>
  <c r="C30" i="9"/>
  <c r="B30" i="8"/>
  <c r="C29" i="8"/>
  <c r="B30" i="7"/>
  <c r="C29" i="7"/>
  <c r="B30" i="6"/>
  <c r="C29" i="6"/>
  <c r="B30" i="5"/>
  <c r="C29" i="5"/>
  <c r="B30" i="4"/>
  <c r="C29" i="4"/>
  <c r="B30" i="3"/>
  <c r="C29" i="3"/>
  <c r="C31" i="13" l="1"/>
  <c r="B32" i="13"/>
  <c r="B32" i="12"/>
  <c r="C31" i="12"/>
  <c r="B31" i="11"/>
  <c r="C30" i="11"/>
  <c r="B31" i="10"/>
  <c r="C30" i="10"/>
  <c r="C31" i="9"/>
  <c r="B32" i="9"/>
  <c r="B31" i="8"/>
  <c r="C30" i="8"/>
  <c r="B31" i="7"/>
  <c r="C30" i="7"/>
  <c r="B31" i="6"/>
  <c r="C30" i="6"/>
  <c r="B31" i="5"/>
  <c r="C30" i="5"/>
  <c r="B31" i="4"/>
  <c r="C30" i="4"/>
  <c r="B31" i="3"/>
  <c r="C30" i="3"/>
  <c r="B33" i="13" l="1"/>
  <c r="C32" i="13"/>
  <c r="C32" i="12"/>
  <c r="B33" i="12"/>
  <c r="C31" i="11"/>
  <c r="B32" i="11"/>
  <c r="C31" i="10"/>
  <c r="B32" i="10"/>
  <c r="B33" i="9"/>
  <c r="C32" i="9"/>
  <c r="C31" i="8"/>
  <c r="B32" i="8"/>
  <c r="C31" i="7"/>
  <c r="B32" i="7"/>
  <c r="C31" i="6"/>
  <c r="B32" i="6"/>
  <c r="B32" i="5"/>
  <c r="C31" i="5"/>
  <c r="C31" i="4"/>
  <c r="B32" i="4"/>
  <c r="C31" i="3"/>
  <c r="B32" i="3"/>
  <c r="B34" i="13" l="1"/>
  <c r="C33" i="13"/>
  <c r="B34" i="12"/>
  <c r="C33" i="12"/>
  <c r="C32" i="11"/>
  <c r="B33" i="11"/>
  <c r="B33" i="10"/>
  <c r="C32" i="10"/>
  <c r="B34" i="9"/>
  <c r="C33" i="9"/>
  <c r="B33" i="8"/>
  <c r="C32" i="8"/>
  <c r="B33" i="7"/>
  <c r="C32" i="7"/>
  <c r="B33" i="6"/>
  <c r="C32" i="6"/>
  <c r="C32" i="5"/>
  <c r="B33" i="5"/>
  <c r="B33" i="4"/>
  <c r="C32" i="4"/>
  <c r="C32" i="3"/>
  <c r="B35" i="13" l="1"/>
  <c r="C35" i="13" s="1"/>
  <c r="C34" i="13"/>
  <c r="C34" i="12"/>
  <c r="B34" i="11"/>
  <c r="C33" i="11"/>
  <c r="B34" i="10"/>
  <c r="C33" i="10"/>
  <c r="B35" i="9"/>
  <c r="C35" i="9" s="1"/>
  <c r="C34" i="9"/>
  <c r="B34" i="8"/>
  <c r="C33" i="8"/>
  <c r="B34" i="7"/>
  <c r="C33" i="7"/>
  <c r="B34" i="6"/>
  <c r="C33" i="6"/>
  <c r="B34" i="5"/>
  <c r="C33" i="5"/>
  <c r="B34" i="4"/>
  <c r="C33" i="4"/>
  <c r="B35" i="11" l="1"/>
  <c r="C35" i="11" s="1"/>
  <c r="C34" i="11"/>
  <c r="C34" i="10"/>
  <c r="B35" i="8"/>
  <c r="C35" i="8" s="1"/>
  <c r="C34" i="8"/>
  <c r="C34" i="7"/>
  <c r="B35" i="6"/>
  <c r="C35" i="6" s="1"/>
  <c r="C34" i="6"/>
  <c r="C34" i="5"/>
  <c r="B35" i="4"/>
  <c r="C35" i="4" s="1"/>
  <c r="C34" i="4"/>
  <c r="B49" i="2" l="1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20" i="2"/>
  <c r="B19" i="2"/>
  <c r="B18" i="2"/>
  <c r="B25" i="2"/>
  <c r="B23" i="2"/>
  <c r="B16" i="2"/>
  <c r="B14" i="2"/>
  <c r="B13" i="2"/>
  <c r="B11" i="2"/>
  <c r="B7" i="2"/>
  <c r="B4" i="2"/>
  <c r="B3" i="2"/>
  <c r="A29" i="2"/>
  <c r="B29" i="2" s="1"/>
  <c r="A21" i="2" l="1"/>
  <c r="B21" i="2" s="1"/>
  <c r="A28" i="2"/>
  <c r="B28" i="2" s="1"/>
  <c r="A34" i="2"/>
  <c r="B34" i="2" s="1"/>
  <c r="A24" i="2"/>
  <c r="B24" i="2" s="1"/>
  <c r="A8" i="2"/>
  <c r="A4" i="2"/>
  <c r="A10" i="2"/>
  <c r="B10" i="2" s="1"/>
  <c r="A25" i="2"/>
  <c r="A31" i="2"/>
  <c r="B31" i="2" s="1"/>
  <c r="A19" i="2"/>
  <c r="A2" i="2"/>
  <c r="B2" i="2" s="1"/>
  <c r="A23" i="2"/>
  <c r="A18" i="2"/>
  <c r="A35" i="2"/>
  <c r="B35" i="2" s="1"/>
  <c r="A30" i="2"/>
  <c r="B30" i="2" s="1"/>
  <c r="A17" i="2"/>
  <c r="B17" i="2" s="1"/>
  <c r="A26" i="2"/>
  <c r="B26" i="2" s="1"/>
  <c r="A32" i="2"/>
  <c r="B32" i="2" s="1"/>
  <c r="A20" i="2"/>
  <c r="A3" i="2"/>
  <c r="A11" i="2"/>
  <c r="A22" i="2"/>
  <c r="B22" i="2" s="1"/>
  <c r="A27" i="2"/>
  <c r="B27" i="2" s="1"/>
  <c r="A33" i="2"/>
  <c r="B33" i="2" s="1"/>
  <c r="A6" i="2" l="1"/>
  <c r="B6" i="2" s="1"/>
  <c r="A14" i="2"/>
  <c r="A5" i="2"/>
  <c r="B5" i="2" s="1"/>
  <c r="A15" i="2"/>
  <c r="B15" i="2" s="1"/>
  <c r="A16" i="2"/>
  <c r="A9" i="2"/>
  <c r="B9" i="2" s="1"/>
  <c r="B8" i="2"/>
  <c r="A13" i="2"/>
  <c r="A7" i="2"/>
  <c r="A12" i="2" l="1"/>
  <c r="B12" i="2" s="1"/>
  <c r="B5" i="1"/>
  <c r="C5" i="1" s="1"/>
  <c r="B6" i="1" l="1"/>
  <c r="E3" i="1"/>
  <c r="F3" i="1" l="1"/>
  <c r="G3" i="1" s="1"/>
  <c r="B7" i="1"/>
  <c r="C6" i="1"/>
  <c r="B8" i="1" l="1"/>
  <c r="C7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5" i="1" s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7F67CDC2-6144-4DF6-A89E-AC6139AD1F8D}">
      <text>
        <r>
          <rPr>
            <sz val="8"/>
            <color indexed="81"/>
            <rFont val="Tahoma"/>
            <family val="2"/>
          </rPr>
          <t>Ein 'x' eingeben, um Feiertage zu markieren.
Bis Zelle A49 können Sie weitere Feiertage eingeben und mit x in den Urlaubskalender übernehmen.</t>
        </r>
      </text>
    </comment>
  </commentList>
</comments>
</file>

<file path=xl/sharedStrings.xml><?xml version="1.0" encoding="utf-8"?>
<sst xmlns="http://schemas.openxmlformats.org/spreadsheetml/2006/main" count="183" uniqueCount="47">
  <si>
    <t>Arbeitszeittabelle</t>
  </si>
  <si>
    <t>Überstunden</t>
  </si>
  <si>
    <t>Datum</t>
  </si>
  <si>
    <t>Mittagspause</t>
  </si>
  <si>
    <t>Arbeitsstunden</t>
  </si>
  <si>
    <t>Monat</t>
  </si>
  <si>
    <t>Arbeitsstd. 
geleistet</t>
  </si>
  <si>
    <t>Reguläre Arbeitsstd.</t>
  </si>
  <si>
    <t>Beginn</t>
  </si>
  <si>
    <t>Ende</t>
  </si>
  <si>
    <t>Feiertag?</t>
  </si>
  <si>
    <t>x</t>
  </si>
  <si>
    <t>Neujahr</t>
  </si>
  <si>
    <t>Berchtoldstag</t>
  </si>
  <si>
    <t>Rosenmontag</t>
  </si>
  <si>
    <t>Karfreitag</t>
  </si>
  <si>
    <t>Ostersamstag</t>
  </si>
  <si>
    <t>Ostersonntag</t>
  </si>
  <si>
    <t>Ostermontag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</si>
  <si>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</si>
  <si>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</si>
  <si>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</si>
  <si>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</si>
  <si>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</si>
  <si>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</si>
  <si>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</si>
  <si>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</si>
  <si>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</si>
  <si>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Reformationstag</t>
  </si>
  <si>
    <t>Allerheiligen</t>
  </si>
  <si>
    <t>Volkstrauertag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</si>
  <si>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</si>
  <si>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</si>
  <si>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</si>
  <si>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</si>
  <si>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</si>
  <si>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</si>
  <si>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</si>
  <si>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</si>
  <si>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</si>
  <si>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Heilige 3 Könige</t>
  </si>
  <si>
    <t>Tag der Arbeit</t>
  </si>
  <si>
    <t>Buß- und Bettag</t>
  </si>
  <si>
    <t>Augsburger Friedensfest</t>
  </si>
  <si>
    <t>Mariä Himmelfahrt</t>
  </si>
  <si>
    <t>Weltkindertag</t>
  </si>
  <si>
    <t>Sollstunden
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</si>
</sst>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;@"/>
    <numFmt numFmtId="165" formatCode="hh:mm;@"/>
    <numFmt numFmtId="166" formatCode="[hh]:mm"/>
    <numFmt numFmtId="167" formatCode="ddd/"/>
    <numFmt numFmtId="168" formatCode="dd"/>
    <numFmt numFmtId="169" formatCode="dd/mm/yyyy;;"/>
  </numFmts>
  <fonts count="12" x14ac:knownFonts="1">
    <font>
      <sz val="11"/>
      <color theme="1"/>
      <name val="Calibri"/>
      <family val="2"/>
      <scheme val="minor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sz val="16"/>
      <color theme="0"/>
      <name val="Century Gothic"/>
      <family val="2"/>
    </font>
    <font>
      <b/>
      <sz val="11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sz val="8"/>
      <color indexed="81"/>
      <name val="Tahoma"/>
      <family val="2"/>
    </font>
    <font>
      <b/>
      <sz val="12"/>
      <color theme="3" tint="-0.249977111117893"/>
      <name val="Century Gothic"/>
      <family val="2"/>
    </font>
    <font>
      <sz val="28"/>
      <color theme="4" tint="-0.499984740745262"/>
      <name val="Century Gothic"/>
      <family val="2"/>
    </font>
    <font>
      <sz val="14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E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theme="4" tint="0.59999389629810485"/>
      </right>
      <top style="thin">
        <color theme="4" tint="0.59999389629810485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indexed="64"/>
      </bottom>
      <diagonal/>
    </border>
    <border>
      <left style="thin">
        <color theme="4" tint="0.59999389629810485"/>
      </left>
      <right style="thin">
        <color indexed="64"/>
      </right>
      <top style="thin">
        <color theme="4" tint="0.59999389629810485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Protection="1">
      <protection locked="0"/>
    </xf>
    <xf numFmtId="0" fontId="2" fillId="0" borderId="0" xfId="0" applyFont="1"/>
    <xf numFmtId="0" fontId="11" fillId="0" borderId="0" xfId="0" applyFont="1"/>
    <xf numFmtId="164" fontId="2" fillId="0" borderId="0" xfId="0" applyNumberFormat="1" applyFont="1"/>
    <xf numFmtId="164" fontId="2" fillId="0" borderId="6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6" fontId="11" fillId="6" borderId="21" xfId="0" applyNumberFormat="1" applyFont="1" applyFill="1" applyBorder="1" applyAlignment="1" applyProtection="1">
      <alignment horizontal="center" vertical="center"/>
      <protection locked="0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16" xfId="0" applyFont="1" applyBorder="1"/>
    <xf numFmtId="1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46" fontId="2" fillId="0" borderId="0" xfId="0" applyNumberFormat="1" applyFont="1"/>
    <xf numFmtId="165" fontId="2" fillId="9" borderId="2" xfId="0" applyNumberFormat="1" applyFont="1" applyFill="1" applyBorder="1" applyProtection="1">
      <protection hidden="1"/>
    </xf>
    <xf numFmtId="166" fontId="11" fillId="6" borderId="21" xfId="0" applyNumberFormat="1" applyFont="1" applyFill="1" applyBorder="1" applyAlignment="1" applyProtection="1">
      <alignment horizontal="center" vertical="center"/>
      <protection hidden="1"/>
    </xf>
    <xf numFmtId="168" fontId="2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3" xfId="0" applyNumberFormat="1" applyFont="1" applyBorder="1" applyAlignment="1" applyProtection="1">
      <alignment horizontal="center" vertical="center"/>
      <protection hidden="1"/>
    </xf>
    <xf numFmtId="168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9" fontId="6" fillId="4" borderId="14" xfId="0" applyNumberFormat="1" applyFont="1" applyFill="1" applyBorder="1" applyAlignment="1" applyProtection="1">
      <alignment horizontal="center" vertical="center"/>
      <protection hidden="1"/>
    </xf>
    <xf numFmtId="169" fontId="6" fillId="4" borderId="18" xfId="0" applyNumberFormat="1" applyFont="1" applyFill="1" applyBorder="1" applyAlignment="1" applyProtection="1">
      <alignment horizontal="center" vertical="center"/>
      <protection hidden="1"/>
    </xf>
    <xf numFmtId="14" fontId="6" fillId="4" borderId="13" xfId="0" quotePrefix="1" applyNumberFormat="1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3" fillId="10" borderId="20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left" vertical="center" indent="3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" fontId="11" fillId="6" borderId="22" xfId="0" applyNumberFormat="1" applyFont="1" applyFill="1" applyBorder="1" applyAlignment="1" applyProtection="1">
      <alignment horizontal="center" vertical="center"/>
      <protection hidden="1"/>
    </xf>
    <xf numFmtId="17" fontId="11" fillId="6" borderId="23" xfId="0" applyNumberFormat="1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26">
    <dxf>
      <fill>
        <patternFill>
          <bgColor theme="8" tint="0.79998168889431442"/>
        </patternFill>
      </fill>
    </dxf>
    <dxf>
      <fill>
        <patternFill patternType="solid">
          <fgColor auto="1"/>
          <bgColor theme="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  <dxf>
      <fill>
        <patternFill patternType="lightDown">
          <fgColor theme="6" tint="0.79998168889431442"/>
          <bgColor rgb="FFFFF4D5"/>
        </patternFill>
      </fill>
    </dxf>
    <dxf>
      <fill>
        <patternFill patternType="lightUp">
          <fgColor theme="2" tint="-0.24994659260841701"/>
          <bgColor theme="8" tint="0.79998168889431442"/>
        </patternFill>
      </fill>
    </dxf>
  </dxfs>
  <tableStyles count="0" defaultTableStyle="TableStyleMedium2" defaultPivotStyle="PivotStyleLight16"/>
  <colors>
    <mruColors>
      <color rgb="FFFFF4D5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15B08819-EF8A-4F43-80C1-0BBFC3EDD9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D42B1F5-5168-4C1F-A4D6-1E6EC5AEF4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FC5619F-D3BE-4D9E-AB02-BC87169E3E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6B1630-C32F-4612-972F-4A29181B4D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1219199</xdr:colOff>
      <xdr:row>0</xdr:row>
      <xdr:rowOff>67872</xdr:rowOff>
    </xdr:from>
    <xdr:to>
      <xdr:col>3</xdr:col>
      <xdr:colOff>1743075</xdr:colOff>
      <xdr:row>0</xdr:row>
      <xdr:rowOff>562542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7DF1974-B816-483C-9AC2-FDBBDE34D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878787"/>
            </a:clrFrom>
            <a:clrTo>
              <a:srgbClr val="87878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43" t="15696" r="9045" b="15696"/>
        <a:stretch/>
      </xdr:blipFill>
      <xdr:spPr>
        <a:xfrm>
          <a:off x="5534024" y="67872"/>
          <a:ext cx="523876" cy="494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1BD69A-85BB-487B-BC85-04A81CA8D5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3B3BA8F-77C9-4F8D-855B-C6C1D18663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648A895-829C-462D-A263-58A25EE55D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91DAC9E-680B-4530-81C2-2E8261E85F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DB7B7E0-09DB-47A9-B65E-74A5D05017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51D4EDC-9D89-45CD-87EB-DF5A67F4D3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5E7A29-1A15-4519-B09D-C5383116A5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6</xdr:col>
      <xdr:colOff>960077</xdr:colOff>
      <xdr:row>0</xdr:row>
      <xdr:rowOff>504825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14C643D-1B04-40E9-87BE-B74E5BC665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4B6A6B">
                <a:alpha val="50196"/>
              </a:srgbClr>
            </a:clrFrom>
            <a:clrTo>
              <a:srgbClr val="4B6A6B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253" b="77801" l="10000" r="90000">
                      <a14:foregroundMark x1="35990" y1="72069" x2="35990" y2="72069"/>
                      <a14:foregroundMark x1="32969" y1="61178" x2="32969" y2="61178"/>
                      <a14:foregroundMark x1="34896" y1="46326" x2="34896" y2="46326"/>
                      <a14:foregroundMark x1="50573" y1="15216" x2="50573" y2="15216"/>
                      <a14:foregroundMark x1="75313" y1="40907" x2="75313" y2="40907"/>
                      <a14:foregroundMark x1="81719" y1="41324" x2="81719" y2="41324"/>
                      <a14:foregroundMark x1="72760" y1="41428" x2="72760" y2="41428"/>
                      <a14:foregroundMark x1="66615" y1="44346" x2="66615" y2="44346"/>
                      <a14:foregroundMark x1="49583" y1="43408" x2="49583" y2="43408"/>
                      <a14:foregroundMark x1="40885" y1="61021" x2="40885" y2="61021"/>
                      <a14:foregroundMark x1="63802" y1="66545" x2="63802" y2="66545"/>
                      <a14:foregroundMark x1="41510" y1="71079" x2="41510" y2="71079"/>
                      <a14:foregroundMark x1="23646" y1="73632" x2="23646" y2="73632"/>
                      <a14:foregroundMark x1="27656" y1="73424" x2="27656" y2="73424"/>
                      <a14:foregroundMark x1="30625" y1="60188" x2="30625" y2="60188"/>
                      <a14:foregroundMark x1="60260" y1="65294" x2="67604" y2="65294"/>
                      <a14:foregroundMark x1="67604" y1="65294" x2="69323" y2="63366"/>
                      <a14:foregroundMark x1="27292" y1="74362" x2="63802" y2="72798"/>
                      <a14:foregroundMark x1="63802" y1="72798" x2="76406" y2="73788"/>
                      <a14:foregroundMark x1="76406" y1="73788" x2="69844" y2="76967"/>
                      <a14:foregroundMark x1="38529" y1="77582" x2="34467" y2="77662"/>
                      <a14:foregroundMark x1="69844" y1="76967" x2="43773" y2="77479"/>
                      <a14:foregroundMark x1="29454" y1="77515" x2="61510" y2="73059"/>
                      <a14:foregroundMark x1="22552" y1="70714" x2="22552" y2="70714"/>
                      <a14:foregroundMark x1="22396" y1="70714" x2="22396" y2="70714"/>
                      <a14:foregroundMark x1="22396" y1="70714" x2="24271" y2="72434"/>
                      <a14:foregroundMark x1="21823" y1="67744" x2="14948" y2="67275"/>
                      <a14:foregroundMark x1="14948" y1="67275" x2="23542" y2="76655"/>
                      <a14:foregroundMark x1="23542" y1="76655" x2="21198" y2="70505"/>
                      <a14:foregroundMark x1="21198" y1="70505" x2="19115" y2="68994"/>
                      <a14:foregroundMark x1="23385" y1="75717" x2="23021" y2="76967"/>
                      <a14:foregroundMark x1="22760" y1="76707" x2="26198" y2="76446"/>
                      <a14:foregroundMark x1="77396" y1="67535" x2="73906" y2="73059"/>
                      <a14:foregroundMark x1="73906" y1="73059" x2="80260" y2="71860"/>
                      <a14:foregroundMark x1="80260" y1="71860" x2="79479" y2="68369"/>
                      <a14:foregroundMark x1="78281" y1="74987" x2="78281" y2="74883"/>
                      <a14:foregroundMark x1="77396" y1="75873" x2="74115" y2="76863"/>
                      <a14:foregroundMark x1="49740" y1="6879" x2="49740" y2="6253"/>
                      <a14:foregroundMark x1="30521" y1="76238" x2="45104" y2="75248"/>
                      <a14:foregroundMark x1="45104" y1="75248" x2="72500" y2="76238"/>
                      <a14:backgroundMark x1="48646" y1="78426" x2="29583" y2="79052"/>
                      <a14:backgroundMark x1="29583" y1="79052" x2="35729" y2="78791"/>
                      <a14:backgroundMark x1="35729" y1="78791" x2="45677" y2="79677"/>
                      <a14:backgroundMark x1="44219" y1="78166" x2="27292" y2="78687"/>
                      <a14:backgroundMark x1="34792" y1="78166" x2="26719" y2="783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534" t="5025" r="10953" b="22549"/>
        <a:stretch/>
      </xdr:blipFill>
      <xdr:spPr>
        <a:xfrm>
          <a:off x="5781675" y="47625"/>
          <a:ext cx="51240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1A24-23CC-4836-A2F8-D1FBDF426898}">
  <dimension ref="B1:J39"/>
  <sheetViews>
    <sheetView showGridLines="0" tabSelected="1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v>45292</v>
      </c>
      <c r="C3" s="53"/>
      <c r="D3" s="17">
        <v>3.3333333333333335</v>
      </c>
      <c r="E3" s="33">
        <f>SUM(G5:G35)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45292</v>
      </c>
      <c r="C5" s="35">
        <f>B5</f>
        <v>45292</v>
      </c>
      <c r="D5" s="12"/>
      <c r="E5" s="13"/>
      <c r="F5" s="12"/>
      <c r="G5" s="32" t="str">
        <f t="shared" ref="G5:G35" si="0">IF(F5,IF(D5,IF(D5&gt;F5,F5+"24:00"-D5,F5-D5)-E5,""),"")</f>
        <v/>
      </c>
    </row>
    <row r="6" spans="2:10" ht="18.95" customHeight="1" x14ac:dyDescent="0.3">
      <c r="B6" s="36">
        <f>B5+1</f>
        <v>45293</v>
      </c>
      <c r="C6" s="35">
        <f t="shared" ref="C6:C35" si="1">B6</f>
        <v>45293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5" si="2">B6+1</f>
        <v>45294</v>
      </c>
      <c r="C7" s="35">
        <f t="shared" si="1"/>
        <v>45294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45295</v>
      </c>
      <c r="C8" s="35">
        <f t="shared" si="1"/>
        <v>45295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45296</v>
      </c>
      <c r="C9" s="35">
        <f t="shared" si="1"/>
        <v>45296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45297</v>
      </c>
      <c r="C10" s="35">
        <f t="shared" si="1"/>
        <v>45297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45298</v>
      </c>
      <c r="C11" s="35">
        <f t="shared" si="1"/>
        <v>45298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45299</v>
      </c>
      <c r="C12" s="35">
        <f t="shared" si="1"/>
        <v>45299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45300</v>
      </c>
      <c r="C13" s="35">
        <f t="shared" si="1"/>
        <v>45300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45301</v>
      </c>
      <c r="C14" s="35">
        <f t="shared" si="1"/>
        <v>45301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45302</v>
      </c>
      <c r="C15" s="35">
        <f t="shared" si="1"/>
        <v>45302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45303</v>
      </c>
      <c r="C16" s="35">
        <f t="shared" si="1"/>
        <v>45303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45304</v>
      </c>
      <c r="C17" s="35">
        <f t="shared" si="1"/>
        <v>45304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45305</v>
      </c>
      <c r="C18" s="35">
        <f t="shared" si="1"/>
        <v>45305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45306</v>
      </c>
      <c r="C19" s="35">
        <f t="shared" si="1"/>
        <v>45306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45307</v>
      </c>
      <c r="C20" s="35">
        <f t="shared" si="1"/>
        <v>45307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45308</v>
      </c>
      <c r="C21" s="35">
        <f t="shared" si="1"/>
        <v>45308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45309</v>
      </c>
      <c r="C22" s="35">
        <f t="shared" si="1"/>
        <v>45309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45310</v>
      </c>
      <c r="C23" s="35">
        <f t="shared" si="1"/>
        <v>45310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45311</v>
      </c>
      <c r="C24" s="35">
        <f t="shared" si="1"/>
        <v>45311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45312</v>
      </c>
      <c r="C25" s="35">
        <f t="shared" si="1"/>
        <v>45312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45313</v>
      </c>
      <c r="C26" s="35">
        <f t="shared" si="1"/>
        <v>45313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45314</v>
      </c>
      <c r="C27" s="35">
        <f t="shared" si="1"/>
        <v>45314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45315</v>
      </c>
      <c r="C28" s="35">
        <f t="shared" si="1"/>
        <v>45315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45316</v>
      </c>
      <c r="C29" s="35">
        <f t="shared" si="1"/>
        <v>45316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45317</v>
      </c>
      <c r="C30" s="35">
        <f t="shared" si="1"/>
        <v>45317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45318</v>
      </c>
      <c r="C31" s="35">
        <f t="shared" si="1"/>
        <v>45318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45319</v>
      </c>
      <c r="C32" s="35">
        <f t="shared" si="1"/>
        <v>45319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45320</v>
      </c>
      <c r="C33" s="35">
        <f t="shared" si="1"/>
        <v>45320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45321</v>
      </c>
      <c r="C34" s="35">
        <f t="shared" si="1"/>
        <v>45321</v>
      </c>
      <c r="D34" s="14"/>
      <c r="E34" s="14"/>
      <c r="F34" s="14"/>
      <c r="G34" s="32" t="str">
        <f t="shared" si="0"/>
        <v/>
      </c>
    </row>
    <row r="35" spans="2:7" ht="18.95" customHeight="1" x14ac:dyDescent="0.3">
      <c r="B35" s="36">
        <f t="shared" si="2"/>
        <v>45322</v>
      </c>
      <c r="C35" s="35">
        <f t="shared" si="1"/>
        <v>45322</v>
      </c>
      <c r="D35" s="14"/>
      <c r="E35" s="14"/>
      <c r="F35" s="14"/>
      <c r="G35" s="32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WOVJt2hZEv/iAh4zrx3zfysVCJ4dUI41RYV84ffr37H+Pjjsv2Hfu6Fn9yBvV0rdhN28Wo6pjn4/B1jy4VTIsQ==" saltValue="zGUa8OTufSzgqCN+jWU7Gg==" spinCount="100000" sheet="1" objects="1" scenarios="1"/>
  <mergeCells count="4">
    <mergeCell ref="B1:G1"/>
    <mergeCell ref="B4:C4"/>
    <mergeCell ref="B2:C2"/>
    <mergeCell ref="B3:C3"/>
  </mergeCells>
  <conditionalFormatting sqref="B5:G35">
    <cfRule type="expression" dxfId="24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C4A0CFE-FE0D-45E3-A027-FCE2BD09D736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6C63-2123-4015-A3D5-ABF670434E2B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EDATE(September!$B$3,1)</f>
        <v>45566</v>
      </c>
      <c r="C3" s="53"/>
      <c r="D3" s="17">
        <v>3.3333333333333335</v>
      </c>
      <c r="E3" s="33">
        <f>SUM(G5:G35)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45566</v>
      </c>
      <c r="C5" s="35">
        <f>B5</f>
        <v>45566</v>
      </c>
      <c r="D5" s="12"/>
      <c r="E5" s="13"/>
      <c r="F5" s="12"/>
      <c r="G5" s="32" t="str">
        <f t="shared" ref="G5:G35" si="0">IF(F5,IF(D5,IF(D5&gt;F5,F5+"24:00"-D5,F5-D5)-E5,""),"")</f>
        <v/>
      </c>
    </row>
    <row r="6" spans="2:10" ht="18.95" customHeight="1" x14ac:dyDescent="0.3">
      <c r="B6" s="36">
        <f>B5+1</f>
        <v>45567</v>
      </c>
      <c r="C6" s="35">
        <f t="shared" ref="C6:C35" si="1">B6</f>
        <v>45567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5" si="2">B6+1</f>
        <v>45568</v>
      </c>
      <c r="C7" s="35">
        <f t="shared" si="1"/>
        <v>45568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45569</v>
      </c>
      <c r="C8" s="35">
        <f t="shared" si="1"/>
        <v>45569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45570</v>
      </c>
      <c r="C9" s="35">
        <f t="shared" si="1"/>
        <v>45570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45571</v>
      </c>
      <c r="C10" s="35">
        <f t="shared" si="1"/>
        <v>45571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45572</v>
      </c>
      <c r="C11" s="35">
        <f t="shared" si="1"/>
        <v>45572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45573</v>
      </c>
      <c r="C12" s="35">
        <f t="shared" si="1"/>
        <v>45573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45574</v>
      </c>
      <c r="C13" s="35">
        <f t="shared" si="1"/>
        <v>45574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45575</v>
      </c>
      <c r="C14" s="35">
        <f t="shared" si="1"/>
        <v>45575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45576</v>
      </c>
      <c r="C15" s="35">
        <f t="shared" si="1"/>
        <v>45576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45577</v>
      </c>
      <c r="C16" s="35">
        <f t="shared" si="1"/>
        <v>45577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45578</v>
      </c>
      <c r="C17" s="35">
        <f t="shared" si="1"/>
        <v>45578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45579</v>
      </c>
      <c r="C18" s="35">
        <f t="shared" si="1"/>
        <v>45579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45580</v>
      </c>
      <c r="C19" s="35">
        <f t="shared" si="1"/>
        <v>45580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45581</v>
      </c>
      <c r="C20" s="35">
        <f t="shared" si="1"/>
        <v>45581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45582</v>
      </c>
      <c r="C21" s="35">
        <f t="shared" si="1"/>
        <v>45582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45583</v>
      </c>
      <c r="C22" s="35">
        <f t="shared" si="1"/>
        <v>45583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45584</v>
      </c>
      <c r="C23" s="35">
        <f t="shared" si="1"/>
        <v>45584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45585</v>
      </c>
      <c r="C24" s="35">
        <f t="shared" si="1"/>
        <v>45585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45586</v>
      </c>
      <c r="C25" s="35">
        <f t="shared" si="1"/>
        <v>45586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45587</v>
      </c>
      <c r="C26" s="35">
        <f t="shared" si="1"/>
        <v>45587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45588</v>
      </c>
      <c r="C27" s="35">
        <f t="shared" si="1"/>
        <v>45588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45589</v>
      </c>
      <c r="C28" s="35">
        <f t="shared" si="1"/>
        <v>45589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45590</v>
      </c>
      <c r="C29" s="35">
        <f t="shared" si="1"/>
        <v>45590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45591</v>
      </c>
      <c r="C30" s="35">
        <f t="shared" si="1"/>
        <v>45591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45592</v>
      </c>
      <c r="C31" s="35">
        <f t="shared" si="1"/>
        <v>45592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45593</v>
      </c>
      <c r="C32" s="35">
        <f t="shared" si="1"/>
        <v>45593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45594</v>
      </c>
      <c r="C33" s="35">
        <f t="shared" si="1"/>
        <v>45594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45595</v>
      </c>
      <c r="C34" s="35">
        <f t="shared" si="1"/>
        <v>45595</v>
      </c>
      <c r="D34" s="14"/>
      <c r="E34" s="14"/>
      <c r="F34" s="14"/>
      <c r="G34" s="32" t="str">
        <f t="shared" si="0"/>
        <v/>
      </c>
    </row>
    <row r="35" spans="2:7" ht="18.95" customHeight="1" x14ac:dyDescent="0.3">
      <c r="B35" s="36">
        <f t="shared" si="2"/>
        <v>45596</v>
      </c>
      <c r="C35" s="35">
        <f t="shared" si="1"/>
        <v>45596</v>
      </c>
      <c r="D35" s="14"/>
      <c r="E35" s="14"/>
      <c r="F35" s="14"/>
      <c r="G35" s="32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2dpMQQ4E9e4iP7MSyDT9A8LToL0YT6rxtlAPmEV3ACGHtB+fL3yvaEyyh7hnllsarIoNa3HlwjjK94qUS+59Ow==" saltValue="q69tLDMQZbc8j5zKPZOhEg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6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19F6596-A41A-405B-9287-9E6B1B29EFDD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08DB-6329-4EB6-AEC3-71C9E4AC0769}">
  <dimension ref="B1:J38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EDATE(Oktober!$B$3,1)</f>
        <v>45597</v>
      </c>
      <c r="C3" s="53"/>
      <c r="D3" s="17">
        <v>3.3333333333333335</v>
      </c>
      <c r="E3" s="33">
        <f>SUM(G5:G34)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45597</v>
      </c>
      <c r="C5" s="35">
        <f>B5</f>
        <v>45597</v>
      </c>
      <c r="D5" s="12"/>
      <c r="E5" s="13"/>
      <c r="F5" s="12"/>
      <c r="G5" s="32" t="str">
        <f t="shared" ref="G5:G34" si="0">IF(F5,IF(D5,IF(D5&gt;F5,F5+"24:00"-D5,F5-D5)-E5,""),"")</f>
        <v/>
      </c>
    </row>
    <row r="6" spans="2:10" ht="18.95" customHeight="1" x14ac:dyDescent="0.3">
      <c r="B6" s="36">
        <f>B5+1</f>
        <v>45598</v>
      </c>
      <c r="C6" s="35">
        <f t="shared" ref="C6:C34" si="1">B6</f>
        <v>45598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4" si="2">B6+1</f>
        <v>45599</v>
      </c>
      <c r="C7" s="35">
        <f t="shared" si="1"/>
        <v>45599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45600</v>
      </c>
      <c r="C8" s="35">
        <f t="shared" si="1"/>
        <v>45600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45601</v>
      </c>
      <c r="C9" s="35">
        <f t="shared" si="1"/>
        <v>45601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45602</v>
      </c>
      <c r="C10" s="35">
        <f t="shared" si="1"/>
        <v>45602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45603</v>
      </c>
      <c r="C11" s="35">
        <f t="shared" si="1"/>
        <v>45603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45604</v>
      </c>
      <c r="C12" s="35">
        <f t="shared" si="1"/>
        <v>45604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45605</v>
      </c>
      <c r="C13" s="35">
        <f t="shared" si="1"/>
        <v>45605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45606</v>
      </c>
      <c r="C14" s="35">
        <f t="shared" si="1"/>
        <v>45606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45607</v>
      </c>
      <c r="C15" s="35">
        <f t="shared" si="1"/>
        <v>45607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45608</v>
      </c>
      <c r="C16" s="35">
        <f t="shared" si="1"/>
        <v>45608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45609</v>
      </c>
      <c r="C17" s="35">
        <f t="shared" si="1"/>
        <v>45609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45610</v>
      </c>
      <c r="C18" s="35">
        <f t="shared" si="1"/>
        <v>45610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45611</v>
      </c>
      <c r="C19" s="35">
        <f t="shared" si="1"/>
        <v>45611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45612</v>
      </c>
      <c r="C20" s="35">
        <f t="shared" si="1"/>
        <v>45612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45613</v>
      </c>
      <c r="C21" s="35">
        <f t="shared" si="1"/>
        <v>45613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45614</v>
      </c>
      <c r="C22" s="35">
        <f t="shared" si="1"/>
        <v>45614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45615</v>
      </c>
      <c r="C23" s="35">
        <f t="shared" si="1"/>
        <v>45615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45616</v>
      </c>
      <c r="C24" s="35">
        <f t="shared" si="1"/>
        <v>45616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45617</v>
      </c>
      <c r="C25" s="35">
        <f t="shared" si="1"/>
        <v>45617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45618</v>
      </c>
      <c r="C26" s="35">
        <f t="shared" si="1"/>
        <v>45618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45619</v>
      </c>
      <c r="C27" s="35">
        <f t="shared" si="1"/>
        <v>45619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45620</v>
      </c>
      <c r="C28" s="35">
        <f t="shared" si="1"/>
        <v>45620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45621</v>
      </c>
      <c r="C29" s="35">
        <f t="shared" si="1"/>
        <v>45621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45622</v>
      </c>
      <c r="C30" s="35">
        <f t="shared" si="1"/>
        <v>45622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45623</v>
      </c>
      <c r="C31" s="35">
        <f t="shared" si="1"/>
        <v>45623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45624</v>
      </c>
      <c r="C32" s="35">
        <f t="shared" si="1"/>
        <v>45624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45625</v>
      </c>
      <c r="C33" s="35">
        <f t="shared" si="1"/>
        <v>45625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45626</v>
      </c>
      <c r="C34" s="35">
        <f t="shared" si="1"/>
        <v>45626</v>
      </c>
      <c r="D34" s="14"/>
      <c r="E34" s="14"/>
      <c r="F34" s="14"/>
      <c r="G34" s="32" t="str">
        <f t="shared" si="0"/>
        <v/>
      </c>
    </row>
    <row r="35" spans="2:7" x14ac:dyDescent="0.3">
      <c r="B35" s="37"/>
      <c r="C35" s="37"/>
      <c r="D35" s="15"/>
      <c r="E35" s="16"/>
      <c r="F35" s="16"/>
      <c r="G35" s="37"/>
    </row>
    <row r="36" spans="2:7" x14ac:dyDescent="0.3">
      <c r="D36" s="11"/>
    </row>
    <row r="37" spans="2:7" x14ac:dyDescent="0.3">
      <c r="D37" s="11"/>
    </row>
    <row r="38" spans="2:7" x14ac:dyDescent="0.3">
      <c r="D38" s="11"/>
    </row>
  </sheetData>
  <sheetProtection algorithmName="SHA-512" hashValue="mTwQVYHy7P8Lm5jW6/fd3sB4CZ8ao7KliBYQ8zMIDAtuz8AUkr0UvjH8YLzu1zcA3u3lkL+vKGZvI9X0R8ZVlw==" saltValue="WszMlV5+wRWMafHIoLoRwQ==" spinCount="100000" sheet="1" objects="1" scenarios="1"/>
  <mergeCells count="4">
    <mergeCell ref="B4:C4"/>
    <mergeCell ref="B1:G1"/>
    <mergeCell ref="B2:C2"/>
    <mergeCell ref="B3:C3"/>
  </mergeCells>
  <conditionalFormatting sqref="B5:G34">
    <cfRule type="expression" dxfId="4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5BCE7A3-37E2-4F16-8161-A995BC45C01C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9BE6-4F38-4FDD-9FD3-CEBFB7553B85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EDATE(November!$B$3,1)</f>
        <v>45627</v>
      </c>
      <c r="C3" s="53"/>
      <c r="D3" s="17">
        <v>3.3333333333333335</v>
      </c>
      <c r="E3" s="33">
        <f>SUM(G5:G35)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45627</v>
      </c>
      <c r="C5" s="35">
        <f>B5</f>
        <v>45627</v>
      </c>
      <c r="D5" s="12"/>
      <c r="E5" s="13"/>
      <c r="F5" s="12"/>
      <c r="G5" s="32" t="str">
        <f t="shared" ref="G5:G35" si="0">IF(F5,IF(D5,IF(D5&gt;F5,F5+"24:00"-D5,F5-D5)-E5,""),"")</f>
        <v/>
      </c>
    </row>
    <row r="6" spans="2:10" ht="18.95" customHeight="1" x14ac:dyDescent="0.3">
      <c r="B6" s="36">
        <f>B5+1</f>
        <v>45628</v>
      </c>
      <c r="C6" s="35">
        <f t="shared" ref="C6:C35" si="1">B6</f>
        <v>45628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5" si="2">B6+1</f>
        <v>45629</v>
      </c>
      <c r="C7" s="35">
        <f t="shared" si="1"/>
        <v>45629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45630</v>
      </c>
      <c r="C8" s="35">
        <f t="shared" si="1"/>
        <v>45630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45631</v>
      </c>
      <c r="C9" s="35">
        <f t="shared" si="1"/>
        <v>45631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45632</v>
      </c>
      <c r="C10" s="35">
        <f t="shared" si="1"/>
        <v>45632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45633</v>
      </c>
      <c r="C11" s="35">
        <f t="shared" si="1"/>
        <v>45633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45634</v>
      </c>
      <c r="C12" s="35">
        <f t="shared" si="1"/>
        <v>45634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45635</v>
      </c>
      <c r="C13" s="35">
        <f t="shared" si="1"/>
        <v>45635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45636</v>
      </c>
      <c r="C14" s="35">
        <f t="shared" si="1"/>
        <v>45636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45637</v>
      </c>
      <c r="C15" s="35">
        <f t="shared" si="1"/>
        <v>45637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45638</v>
      </c>
      <c r="C16" s="35">
        <f t="shared" si="1"/>
        <v>45638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45639</v>
      </c>
      <c r="C17" s="35">
        <f t="shared" si="1"/>
        <v>45639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45640</v>
      </c>
      <c r="C18" s="35">
        <f t="shared" si="1"/>
        <v>45640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45641</v>
      </c>
      <c r="C19" s="35">
        <f t="shared" si="1"/>
        <v>45641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45642</v>
      </c>
      <c r="C20" s="35">
        <f t="shared" si="1"/>
        <v>45642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45643</v>
      </c>
      <c r="C21" s="35">
        <f t="shared" si="1"/>
        <v>45643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45644</v>
      </c>
      <c r="C22" s="35">
        <f t="shared" si="1"/>
        <v>45644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45645</v>
      </c>
      <c r="C23" s="35">
        <f t="shared" si="1"/>
        <v>45645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45646</v>
      </c>
      <c r="C24" s="35">
        <f t="shared" si="1"/>
        <v>45646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45647</v>
      </c>
      <c r="C25" s="35">
        <f t="shared" si="1"/>
        <v>45647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45648</v>
      </c>
      <c r="C26" s="35">
        <f t="shared" si="1"/>
        <v>45648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45649</v>
      </c>
      <c r="C27" s="35">
        <f t="shared" si="1"/>
        <v>45649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45650</v>
      </c>
      <c r="C28" s="35">
        <f t="shared" si="1"/>
        <v>45650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45651</v>
      </c>
      <c r="C29" s="35">
        <f t="shared" si="1"/>
        <v>45651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45652</v>
      </c>
      <c r="C30" s="35">
        <f t="shared" si="1"/>
        <v>45652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45653</v>
      </c>
      <c r="C31" s="35">
        <f t="shared" si="1"/>
        <v>45653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45654</v>
      </c>
      <c r="C32" s="35">
        <f t="shared" si="1"/>
        <v>45654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45655</v>
      </c>
      <c r="C33" s="35">
        <f t="shared" si="1"/>
        <v>45655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45656</v>
      </c>
      <c r="C34" s="35">
        <f t="shared" si="1"/>
        <v>45656</v>
      </c>
      <c r="D34" s="14"/>
      <c r="E34" s="14"/>
      <c r="F34" s="14"/>
      <c r="G34" s="32" t="str">
        <f t="shared" si="0"/>
        <v/>
      </c>
    </row>
    <row r="35" spans="2:7" ht="18.95" customHeight="1" x14ac:dyDescent="0.3">
      <c r="B35" s="36">
        <f t="shared" si="2"/>
        <v>45657</v>
      </c>
      <c r="C35" s="35">
        <f t="shared" si="1"/>
        <v>45657</v>
      </c>
      <c r="D35" s="14"/>
      <c r="E35" s="14"/>
      <c r="F35" s="14"/>
      <c r="G35" s="32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K+JkNTUAf5g+moQBXpk00rF0oPfzrOqbVI1Z49xsdKpJXzRhFw5pP1sftm0sn03QeXjg9/7IYR+sa/d9ax1kUA==" saltValue="qN6rp9LlUZkx4c9mogs7oQ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2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01EC751-BD24-41EA-A0C7-463F512C2225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D271D-C5BA-469D-84F9-57318716FC9F}">
  <sheetPr>
    <tabColor theme="3" tint="0.39997558519241921"/>
  </sheetPr>
  <dimension ref="A1:G50"/>
  <sheetViews>
    <sheetView workbookViewId="0">
      <selection activeCell="C2" sqref="C2"/>
    </sheetView>
  </sheetViews>
  <sheetFormatPr baseColWidth="10" defaultRowHeight="16.5" x14ac:dyDescent="0.3"/>
  <cols>
    <col min="1" max="1" width="22.85546875" style="26" customWidth="1"/>
    <col min="2" max="2" width="26.85546875" style="26" hidden="1" customWidth="1"/>
    <col min="3" max="3" width="20.28515625" style="26" customWidth="1"/>
    <col min="4" max="4" width="45.28515625" style="27" customWidth="1"/>
    <col min="5" max="16384" width="11.42578125" style="27"/>
  </cols>
  <sheetData>
    <row r="1" spans="1:7" s="21" customFormat="1" ht="55.5" customHeight="1" x14ac:dyDescent="0.2">
      <c r="A1" s="18" t="s">
        <v>2</v>
      </c>
      <c r="B1" s="19">
        <f>YEAR(Januar!B3)</f>
        <v>2024</v>
      </c>
      <c r="C1" s="19" t="s">
        <v>10</v>
      </c>
      <c r="D1" s="20"/>
    </row>
    <row r="2" spans="1:7" s="22" customFormat="1" ht="17.25" x14ac:dyDescent="0.3">
      <c r="A2" s="40">
        <f>DATEVALUE("01.01."&amp;$B$1)</f>
        <v>45292</v>
      </c>
      <c r="B2" s="38">
        <f t="shared" ref="B2:B49" si="0">IF(C2="x",A2,0)</f>
        <v>45292</v>
      </c>
      <c r="C2" s="1" t="s">
        <v>11</v>
      </c>
      <c r="D2" s="2" t="s">
        <v>12</v>
      </c>
    </row>
    <row r="3" spans="1:7" s="22" customFormat="1" ht="18" thickBot="1" x14ac:dyDescent="0.35">
      <c r="A3" s="40">
        <f>DATEVALUE("02.01."&amp;$B$1)</f>
        <v>45293</v>
      </c>
      <c r="B3" s="38">
        <f t="shared" si="0"/>
        <v>0</v>
      </c>
      <c r="C3" s="1"/>
      <c r="D3" s="2" t="s">
        <v>13</v>
      </c>
      <c r="G3" s="23"/>
    </row>
    <row r="4" spans="1:7" s="22" customFormat="1" ht="17.25" x14ac:dyDescent="0.3">
      <c r="A4" s="40">
        <f>DATEVALUE("06.01."&amp;$B$1)</f>
        <v>45297</v>
      </c>
      <c r="B4" s="38">
        <f t="shared" si="0"/>
        <v>0</v>
      </c>
      <c r="C4" s="1"/>
      <c r="D4" s="2" t="s">
        <v>40</v>
      </c>
    </row>
    <row r="5" spans="1:7" s="22" customFormat="1" ht="17.25" x14ac:dyDescent="0.3">
      <c r="A5" s="40">
        <f>A8-48</f>
        <v>45334</v>
      </c>
      <c r="B5" s="38">
        <f t="shared" si="0"/>
        <v>45334</v>
      </c>
      <c r="C5" s="1" t="s">
        <v>11</v>
      </c>
      <c r="D5" s="2" t="s">
        <v>14</v>
      </c>
    </row>
    <row r="6" spans="1:7" s="22" customFormat="1" ht="17.25" x14ac:dyDescent="0.3">
      <c r="A6" s="40">
        <f>A8-2</f>
        <v>45380</v>
      </c>
      <c r="B6" s="38">
        <f t="shared" si="0"/>
        <v>45380</v>
      </c>
      <c r="C6" s="1" t="s">
        <v>11</v>
      </c>
      <c r="D6" s="2" t="s">
        <v>15</v>
      </c>
      <c r="F6" s="24"/>
    </row>
    <row r="7" spans="1:7" s="22" customFormat="1" ht="17.25" x14ac:dyDescent="0.3">
      <c r="A7" s="40">
        <f>A8-1</f>
        <v>45381</v>
      </c>
      <c r="B7" s="38">
        <f t="shared" si="0"/>
        <v>0</v>
      </c>
      <c r="C7" s="1"/>
      <c r="D7" s="2" t="s">
        <v>16</v>
      </c>
    </row>
    <row r="8" spans="1:7" s="22" customFormat="1" ht="17.25" x14ac:dyDescent="0.3">
      <c r="A8" s="40">
        <f>DOLLAR((DAY(MINUTE($B$1/38)/2+55) &amp; ".4." &amp; $B$1)/7,)*7-IF(YEAR(1)=1904,5,6)</f>
        <v>45382</v>
      </c>
      <c r="B8" s="38">
        <f t="shared" si="0"/>
        <v>45382</v>
      </c>
      <c r="C8" s="1" t="s">
        <v>11</v>
      </c>
      <c r="D8" s="2" t="s">
        <v>17</v>
      </c>
    </row>
    <row r="9" spans="1:7" s="22" customFormat="1" ht="17.25" x14ac:dyDescent="0.3">
      <c r="A9" s="40">
        <f>A8+1</f>
        <v>45383</v>
      </c>
      <c r="B9" s="38">
        <f t="shared" si="0"/>
        <v>45383</v>
      </c>
      <c r="C9" s="1" t="s">
        <v>11</v>
      </c>
      <c r="D9" s="2" t="s">
        <v>18</v>
      </c>
    </row>
    <row r="10" spans="1:7" s="22" customFormat="1" ht="17.25" x14ac:dyDescent="0.3">
      <c r="A10" s="40">
        <f>DATEVALUE("01.05."&amp;$B$1)</f>
        <v>45413</v>
      </c>
      <c r="B10" s="38">
        <f t="shared" si="0"/>
        <v>45413</v>
      </c>
      <c r="C10" s="1" t="s">
        <v>11</v>
      </c>
      <c r="D10" s="2" t="s">
        <v>41</v>
      </c>
    </row>
    <row r="11" spans="1:7" s="22" customFormat="1" ht="17.25" x14ac:dyDescent="0.3">
      <c r="A11" s="40">
        <f>DATE($B$1,5,1)+15-WEEKDAY(DATE($B$1,5,1))</f>
        <v>45424</v>
      </c>
      <c r="B11" s="38">
        <f t="shared" si="0"/>
        <v>0</v>
      </c>
      <c r="C11" s="1"/>
      <c r="D11" s="2" t="s">
        <v>20</v>
      </c>
    </row>
    <row r="12" spans="1:7" s="22" customFormat="1" ht="17.25" x14ac:dyDescent="0.3">
      <c r="A12" s="40">
        <f>A9+39</f>
        <v>45422</v>
      </c>
      <c r="B12" s="38">
        <f t="shared" si="0"/>
        <v>45422</v>
      </c>
      <c r="C12" s="1" t="s">
        <v>11</v>
      </c>
      <c r="D12" s="2" t="s">
        <v>19</v>
      </c>
    </row>
    <row r="13" spans="1:7" s="22" customFormat="1" ht="17.25" x14ac:dyDescent="0.3">
      <c r="A13" s="40">
        <f>A8+48</f>
        <v>45430</v>
      </c>
      <c r="B13" s="38">
        <f t="shared" si="0"/>
        <v>0</v>
      </c>
      <c r="C13" s="1"/>
      <c r="D13" s="2" t="s">
        <v>21</v>
      </c>
    </row>
    <row r="14" spans="1:7" s="22" customFormat="1" ht="17.25" x14ac:dyDescent="0.3">
      <c r="A14" s="40">
        <f>A8+49</f>
        <v>45431</v>
      </c>
      <c r="B14" s="38">
        <f t="shared" si="0"/>
        <v>0</v>
      </c>
      <c r="C14" s="1"/>
      <c r="D14" s="2" t="s">
        <v>22</v>
      </c>
    </row>
    <row r="15" spans="1:7" s="22" customFormat="1" ht="17.25" x14ac:dyDescent="0.3">
      <c r="A15" s="40">
        <f>A8+50</f>
        <v>45432</v>
      </c>
      <c r="B15" s="38">
        <f t="shared" si="0"/>
        <v>45432</v>
      </c>
      <c r="C15" s="1" t="s">
        <v>11</v>
      </c>
      <c r="D15" s="2" t="s">
        <v>23</v>
      </c>
    </row>
    <row r="16" spans="1:7" s="22" customFormat="1" ht="17.25" x14ac:dyDescent="0.3">
      <c r="A16" s="40">
        <f>A8+60</f>
        <v>45442</v>
      </c>
      <c r="B16" s="38">
        <f t="shared" si="0"/>
        <v>0</v>
      </c>
      <c r="C16" s="1"/>
      <c r="D16" s="2" t="s">
        <v>24</v>
      </c>
    </row>
    <row r="17" spans="1:4" s="22" customFormat="1" ht="17.25" x14ac:dyDescent="0.3">
      <c r="A17" s="40">
        <f>DATEVALUE("01.08."&amp;$B$1)</f>
        <v>45505</v>
      </c>
      <c r="B17" s="38">
        <f t="shared" si="0"/>
        <v>0</v>
      </c>
      <c r="C17" s="1"/>
      <c r="D17" s="2" t="s">
        <v>25</v>
      </c>
    </row>
    <row r="18" spans="1:4" s="22" customFormat="1" ht="17.25" x14ac:dyDescent="0.3">
      <c r="A18" s="40">
        <f>DATEVALUE("08.08."&amp;$B$1)</f>
        <v>45512</v>
      </c>
      <c r="B18" s="38">
        <f t="shared" si="0"/>
        <v>0</v>
      </c>
      <c r="C18" s="1"/>
      <c r="D18" s="3" t="s">
        <v>43</v>
      </c>
    </row>
    <row r="19" spans="1:4" s="22" customFormat="1" ht="17.25" x14ac:dyDescent="0.3">
      <c r="A19" s="40">
        <f>DATEVALUE("15.08."&amp;$B$1)</f>
        <v>45519</v>
      </c>
      <c r="B19" s="38">
        <f t="shared" si="0"/>
        <v>0</v>
      </c>
      <c r="C19" s="1"/>
      <c r="D19" s="3" t="s">
        <v>44</v>
      </c>
    </row>
    <row r="20" spans="1:4" s="22" customFormat="1" ht="17.25" x14ac:dyDescent="0.3">
      <c r="A20" s="40">
        <f>DATEVALUE("20.09."&amp;$B$1)</f>
        <v>45555</v>
      </c>
      <c r="B20" s="38">
        <f t="shared" si="0"/>
        <v>0</v>
      </c>
      <c r="C20" s="1"/>
      <c r="D20" s="3" t="s">
        <v>45</v>
      </c>
    </row>
    <row r="21" spans="1:4" s="22" customFormat="1" ht="17.25" x14ac:dyDescent="0.3">
      <c r="A21" s="40">
        <f>DATE($B$1,10,1)+7-WEEKDAY(DATE($B$1,10,1),2)</f>
        <v>45571</v>
      </c>
      <c r="B21" s="38">
        <f t="shared" si="0"/>
        <v>0</v>
      </c>
      <c r="C21" s="1"/>
      <c r="D21" s="2" t="s">
        <v>27</v>
      </c>
    </row>
    <row r="22" spans="1:4" s="22" customFormat="1" ht="17.25" x14ac:dyDescent="0.3">
      <c r="A22" s="40">
        <f>DATEVALUE("03.10."&amp;$B$1)</f>
        <v>45568</v>
      </c>
      <c r="B22" s="38">
        <f t="shared" si="0"/>
        <v>45568</v>
      </c>
      <c r="C22" s="1" t="s">
        <v>11</v>
      </c>
      <c r="D22" s="2" t="s">
        <v>26</v>
      </c>
    </row>
    <row r="23" spans="1:4" s="22" customFormat="1" ht="17.25" x14ac:dyDescent="0.3">
      <c r="A23" s="40">
        <f>DATEVALUE("31.10."&amp;$B$1)</f>
        <v>45596</v>
      </c>
      <c r="B23" s="38">
        <f t="shared" si="0"/>
        <v>0</v>
      </c>
      <c r="C23" s="1"/>
      <c r="D23" s="2" t="s">
        <v>28</v>
      </c>
    </row>
    <row r="24" spans="1:4" s="22" customFormat="1" ht="17.25" x14ac:dyDescent="0.3">
      <c r="A24" s="40">
        <f>DATEVALUE("01.11."&amp;$B$1)</f>
        <v>45597</v>
      </c>
      <c r="B24" s="38">
        <f t="shared" si="0"/>
        <v>45597</v>
      </c>
      <c r="C24" s="1" t="s">
        <v>11</v>
      </c>
      <c r="D24" s="2" t="s">
        <v>29</v>
      </c>
    </row>
    <row r="25" spans="1:4" s="22" customFormat="1" ht="17.25" x14ac:dyDescent="0.3">
      <c r="A25" s="40">
        <f>DATE($B$1,12,25)-WEEKDAY(DATE($B$1,12,25),2)-35</f>
        <v>45613</v>
      </c>
      <c r="B25" s="38">
        <f t="shared" si="0"/>
        <v>0</v>
      </c>
      <c r="C25" s="1"/>
      <c r="D25" s="2" t="s">
        <v>30</v>
      </c>
    </row>
    <row r="26" spans="1:4" s="22" customFormat="1" ht="17.25" x14ac:dyDescent="0.3">
      <c r="A26" s="40">
        <f>DATE($B$1,12,25)-WEEKDAY(DATE($B$1,12,25),2)-32</f>
        <v>45616</v>
      </c>
      <c r="B26" s="38">
        <f t="shared" si="0"/>
        <v>45616</v>
      </c>
      <c r="C26" s="1" t="s">
        <v>11</v>
      </c>
      <c r="D26" s="2" t="s">
        <v>42</v>
      </c>
    </row>
    <row r="27" spans="1:4" s="22" customFormat="1" ht="17.25" x14ac:dyDescent="0.3">
      <c r="A27" s="40">
        <f>DATE($B$1,12,25)-WEEKDAY(DATE($B$1,12,25),2)-28</f>
        <v>45620</v>
      </c>
      <c r="B27" s="38">
        <f t="shared" si="0"/>
        <v>0</v>
      </c>
      <c r="C27" s="1"/>
      <c r="D27" s="2" t="s">
        <v>31</v>
      </c>
    </row>
    <row r="28" spans="1:4" s="22" customFormat="1" ht="17.25" x14ac:dyDescent="0.3">
      <c r="A28" s="40">
        <f>DATE($B$1,12,25)-WEEKDAY(DATE($B$1,12,25),2)-21</f>
        <v>45627</v>
      </c>
      <c r="B28" s="38">
        <f t="shared" si="0"/>
        <v>0</v>
      </c>
      <c r="C28" s="1"/>
      <c r="D28" s="2" t="s">
        <v>32</v>
      </c>
    </row>
    <row r="29" spans="1:4" s="22" customFormat="1" ht="17.25" x14ac:dyDescent="0.3">
      <c r="A29" s="40">
        <f>DATE($B$1,12,25)-WEEKDAY(DATE($B$1,12,25),2)-14</f>
        <v>45634</v>
      </c>
      <c r="B29" s="38">
        <f t="shared" si="0"/>
        <v>0</v>
      </c>
      <c r="C29" s="1"/>
      <c r="D29" s="2" t="s">
        <v>33</v>
      </c>
    </row>
    <row r="30" spans="1:4" s="22" customFormat="1" ht="17.25" x14ac:dyDescent="0.3">
      <c r="A30" s="40">
        <f>DATE($B$1,12,25)-WEEKDAY(DATE($B$1,12,25),2)-7</f>
        <v>45641</v>
      </c>
      <c r="B30" s="38">
        <f t="shared" si="0"/>
        <v>0</v>
      </c>
      <c r="C30" s="1"/>
      <c r="D30" s="2" t="s">
        <v>34</v>
      </c>
    </row>
    <row r="31" spans="1:4" s="22" customFormat="1" ht="17.25" x14ac:dyDescent="0.3">
      <c r="A31" s="40">
        <f>DATE($B$1,12,25)-WEEKDAY(DATE($B$1,12,25),2)</f>
        <v>45648</v>
      </c>
      <c r="B31" s="38">
        <f t="shared" si="0"/>
        <v>0</v>
      </c>
      <c r="C31" s="1"/>
      <c r="D31" s="2" t="s">
        <v>35</v>
      </c>
    </row>
    <row r="32" spans="1:4" s="22" customFormat="1" ht="17.25" x14ac:dyDescent="0.3">
      <c r="A32" s="40">
        <f>DATEVALUE("24.12."&amp;$B$1)</f>
        <v>45650</v>
      </c>
      <c r="B32" s="38">
        <f t="shared" si="0"/>
        <v>45650</v>
      </c>
      <c r="C32" s="1" t="s">
        <v>11</v>
      </c>
      <c r="D32" s="2" t="s">
        <v>36</v>
      </c>
    </row>
    <row r="33" spans="1:4" s="22" customFormat="1" ht="17.25" x14ac:dyDescent="0.3">
      <c r="A33" s="40">
        <f>DATEVALUE("25.12."&amp;$B$1)</f>
        <v>45651</v>
      </c>
      <c r="B33" s="38">
        <f t="shared" si="0"/>
        <v>45651</v>
      </c>
      <c r="C33" s="1" t="s">
        <v>11</v>
      </c>
      <c r="D33" s="2" t="s">
        <v>37</v>
      </c>
    </row>
    <row r="34" spans="1:4" s="22" customFormat="1" ht="17.25" x14ac:dyDescent="0.3">
      <c r="A34" s="40">
        <f>DATEVALUE("26.12."&amp;$B$1)</f>
        <v>45652</v>
      </c>
      <c r="B34" s="38">
        <f t="shared" si="0"/>
        <v>45652</v>
      </c>
      <c r="C34" s="1" t="s">
        <v>11</v>
      </c>
      <c r="D34" s="2" t="s">
        <v>38</v>
      </c>
    </row>
    <row r="35" spans="1:4" s="22" customFormat="1" ht="17.25" x14ac:dyDescent="0.3">
      <c r="A35" s="40">
        <f>DATEVALUE("31.12."&amp;$B$1)</f>
        <v>45657</v>
      </c>
      <c r="B35" s="38">
        <f t="shared" si="0"/>
        <v>45657</v>
      </c>
      <c r="C35" s="1" t="s">
        <v>11</v>
      </c>
      <c r="D35" s="2" t="s">
        <v>39</v>
      </c>
    </row>
    <row r="36" spans="1:4" s="22" customFormat="1" ht="17.25" x14ac:dyDescent="0.3">
      <c r="A36" s="4"/>
      <c r="B36" s="38">
        <f t="shared" si="0"/>
        <v>0</v>
      </c>
      <c r="C36" s="1"/>
      <c r="D36" s="3"/>
    </row>
    <row r="37" spans="1:4" s="22" customFormat="1" ht="17.25" x14ac:dyDescent="0.3">
      <c r="A37" s="4"/>
      <c r="B37" s="38">
        <f t="shared" si="0"/>
        <v>0</v>
      </c>
      <c r="C37" s="1"/>
      <c r="D37" s="3"/>
    </row>
    <row r="38" spans="1:4" s="22" customFormat="1" ht="17.25" x14ac:dyDescent="0.3">
      <c r="A38" s="4"/>
      <c r="B38" s="38">
        <f t="shared" si="0"/>
        <v>0</v>
      </c>
      <c r="C38" s="1"/>
      <c r="D38" s="3"/>
    </row>
    <row r="39" spans="1:4" s="22" customFormat="1" ht="17.25" x14ac:dyDescent="0.3">
      <c r="A39" s="4"/>
      <c r="B39" s="38">
        <f t="shared" si="0"/>
        <v>0</v>
      </c>
      <c r="C39" s="1"/>
      <c r="D39" s="3"/>
    </row>
    <row r="40" spans="1:4" s="22" customFormat="1" ht="17.25" x14ac:dyDescent="0.3">
      <c r="A40" s="4"/>
      <c r="B40" s="38">
        <f t="shared" si="0"/>
        <v>0</v>
      </c>
      <c r="C40" s="1"/>
      <c r="D40" s="3"/>
    </row>
    <row r="41" spans="1:4" s="22" customFormat="1" ht="17.25" x14ac:dyDescent="0.3">
      <c r="A41" s="4"/>
      <c r="B41" s="38">
        <f t="shared" si="0"/>
        <v>0</v>
      </c>
      <c r="C41" s="1"/>
      <c r="D41" s="3"/>
    </row>
    <row r="42" spans="1:4" s="22" customFormat="1" ht="17.25" x14ac:dyDescent="0.3">
      <c r="A42" s="4"/>
      <c r="B42" s="38">
        <f t="shared" si="0"/>
        <v>0</v>
      </c>
      <c r="C42" s="1"/>
      <c r="D42" s="3"/>
    </row>
    <row r="43" spans="1:4" s="22" customFormat="1" ht="17.25" x14ac:dyDescent="0.3">
      <c r="A43" s="4"/>
      <c r="B43" s="38">
        <f t="shared" si="0"/>
        <v>0</v>
      </c>
      <c r="C43" s="1"/>
      <c r="D43" s="3"/>
    </row>
    <row r="44" spans="1:4" s="22" customFormat="1" ht="17.25" x14ac:dyDescent="0.3">
      <c r="A44" s="4"/>
      <c r="B44" s="38">
        <f t="shared" si="0"/>
        <v>0</v>
      </c>
      <c r="C44" s="1"/>
      <c r="D44" s="3"/>
    </row>
    <row r="45" spans="1:4" s="22" customFormat="1" ht="17.25" x14ac:dyDescent="0.3">
      <c r="A45" s="4"/>
      <c r="B45" s="38">
        <f t="shared" si="0"/>
        <v>0</v>
      </c>
      <c r="C45" s="1"/>
      <c r="D45" s="3"/>
    </row>
    <row r="46" spans="1:4" s="22" customFormat="1" ht="17.25" x14ac:dyDescent="0.3">
      <c r="A46" s="5"/>
      <c r="B46" s="38">
        <f t="shared" si="0"/>
        <v>0</v>
      </c>
      <c r="C46" s="1"/>
      <c r="D46" s="3"/>
    </row>
    <row r="47" spans="1:4" s="22" customFormat="1" ht="17.25" x14ac:dyDescent="0.3">
      <c r="A47" s="4"/>
      <c r="B47" s="38">
        <f t="shared" si="0"/>
        <v>0</v>
      </c>
      <c r="C47" s="1"/>
      <c r="D47" s="3"/>
    </row>
    <row r="48" spans="1:4" s="22" customFormat="1" ht="17.25" x14ac:dyDescent="0.3">
      <c r="A48" s="4"/>
      <c r="B48" s="38">
        <f t="shared" si="0"/>
        <v>0</v>
      </c>
      <c r="C48" s="1"/>
      <c r="D48" s="3"/>
    </row>
    <row r="49" spans="1:4" s="22" customFormat="1" ht="17.25" x14ac:dyDescent="0.3">
      <c r="A49" s="6"/>
      <c r="B49" s="39">
        <f t="shared" si="0"/>
        <v>0</v>
      </c>
      <c r="C49" s="7"/>
      <c r="D49" s="8"/>
    </row>
    <row r="50" spans="1:4" s="22" customFormat="1" ht="17.25" x14ac:dyDescent="0.3">
      <c r="A50" s="25"/>
      <c r="B50" s="25"/>
      <c r="C50" s="25"/>
    </row>
  </sheetData>
  <sheetProtection algorithmName="SHA-512" hashValue="gsO7jtnfjba1ikiN1eDDBbfdgwxyq66Ry+7zVTuPM98CXTSSOBR+inYZlXmqRXyp/IpfO5bampq1inerbiVAOg==" saltValue="bPH1pIceRTM6EqlS1Xefcg==" spinCount="100000" sheet="1" objects="1" scenarios="1"/>
  <sortState xmlns:xlrd2="http://schemas.microsoft.com/office/spreadsheetml/2017/richdata2" ref="A2:D50">
    <sortCondition ref="A13:A50"/>
  </sortState>
  <conditionalFormatting sqref="A2:B49">
    <cfRule type="expression" dxfId="1" priority="1" stopIfTrue="1">
      <formula>AND(WEEKDAY($A2,2)&gt;5,$A2&gt;0)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39E6-4EF3-4283-8A3A-0F0097EFA983}">
  <dimension ref="B1:J36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EDATE(Januar!$B$3,1)</f>
        <v>45323</v>
      </c>
      <c r="C3" s="53"/>
      <c r="D3" s="17">
        <v>3.3333333333333335</v>
      </c>
      <c r="E3" s="33">
        <f>SUM(G5:G32)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45323</v>
      </c>
      <c r="C5" s="35">
        <f>B5</f>
        <v>45323</v>
      </c>
      <c r="D5" s="12"/>
      <c r="E5" s="13"/>
      <c r="F5" s="12"/>
      <c r="G5" s="32" t="str">
        <f t="shared" ref="G5:G32" si="0">IF(F5,IF(D5,IF(D5&gt;F5,F5+"24:00"-D5,F5-D5)-E5,""),"")</f>
        <v/>
      </c>
    </row>
    <row r="6" spans="2:10" ht="18.95" customHeight="1" x14ac:dyDescent="0.3">
      <c r="B6" s="36">
        <f>B5+1</f>
        <v>45324</v>
      </c>
      <c r="C6" s="35">
        <f t="shared" ref="C6:C32" si="1">B6</f>
        <v>45324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3" si="2">B6+1</f>
        <v>45325</v>
      </c>
      <c r="C7" s="35">
        <f t="shared" si="1"/>
        <v>45325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45326</v>
      </c>
      <c r="C8" s="35">
        <f t="shared" si="1"/>
        <v>45326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45327</v>
      </c>
      <c r="C9" s="35">
        <f t="shared" si="1"/>
        <v>45327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45328</v>
      </c>
      <c r="C10" s="35">
        <f t="shared" si="1"/>
        <v>45328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45329</v>
      </c>
      <c r="C11" s="35">
        <f t="shared" si="1"/>
        <v>45329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45330</v>
      </c>
      <c r="C12" s="35">
        <f t="shared" si="1"/>
        <v>45330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45331</v>
      </c>
      <c r="C13" s="35">
        <f t="shared" si="1"/>
        <v>45331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45332</v>
      </c>
      <c r="C14" s="35">
        <f t="shared" si="1"/>
        <v>45332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45333</v>
      </c>
      <c r="C15" s="35">
        <f t="shared" si="1"/>
        <v>45333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45334</v>
      </c>
      <c r="C16" s="35">
        <f t="shared" si="1"/>
        <v>45334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45335</v>
      </c>
      <c r="C17" s="35">
        <f t="shared" si="1"/>
        <v>45335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45336</v>
      </c>
      <c r="C18" s="35">
        <f t="shared" si="1"/>
        <v>45336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45337</v>
      </c>
      <c r="C19" s="35">
        <f t="shared" si="1"/>
        <v>45337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45338</v>
      </c>
      <c r="C20" s="35">
        <f t="shared" si="1"/>
        <v>45338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45339</v>
      </c>
      <c r="C21" s="35">
        <f t="shared" si="1"/>
        <v>45339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45340</v>
      </c>
      <c r="C22" s="35">
        <f t="shared" si="1"/>
        <v>45340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45341</v>
      </c>
      <c r="C23" s="35">
        <f t="shared" si="1"/>
        <v>45341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45342</v>
      </c>
      <c r="C24" s="35">
        <f t="shared" si="1"/>
        <v>45342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45343</v>
      </c>
      <c r="C25" s="35">
        <f t="shared" si="1"/>
        <v>45343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45344</v>
      </c>
      <c r="C26" s="35">
        <f t="shared" si="1"/>
        <v>45344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45345</v>
      </c>
      <c r="C27" s="35">
        <f t="shared" si="1"/>
        <v>45345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45346</v>
      </c>
      <c r="C28" s="35">
        <f t="shared" si="1"/>
        <v>45346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45347</v>
      </c>
      <c r="C29" s="35">
        <f t="shared" si="1"/>
        <v>45347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45348</v>
      </c>
      <c r="C30" s="35">
        <f t="shared" si="1"/>
        <v>45348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45349</v>
      </c>
      <c r="C31" s="35">
        <f t="shared" si="1"/>
        <v>45349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45350</v>
      </c>
      <c r="C32" s="35">
        <f t="shared" si="1"/>
        <v>45350</v>
      </c>
      <c r="D32" s="14"/>
      <c r="E32" s="14"/>
      <c r="F32" s="14"/>
      <c r="G32" s="32" t="str">
        <f t="shared" si="0"/>
        <v/>
      </c>
    </row>
    <row r="33" spans="2:7" x14ac:dyDescent="0.3">
      <c r="B33" s="36">
        <f t="shared" si="2"/>
        <v>45351</v>
      </c>
      <c r="C33" s="35">
        <f t="shared" ref="C33" si="3">B33</f>
        <v>45351</v>
      </c>
      <c r="D33" s="14"/>
      <c r="E33" s="14"/>
      <c r="F33" s="14"/>
      <c r="G33" s="32" t="str">
        <f t="shared" ref="G33" si="4">IF(F33,IF(D33,IF(D33&gt;F33,F33+"24:00"-D33,F33-D33)-E33,""),"")</f>
        <v/>
      </c>
    </row>
    <row r="34" spans="2:7" x14ac:dyDescent="0.3">
      <c r="B34" s="37"/>
      <c r="C34" s="37"/>
      <c r="D34" s="15"/>
      <c r="E34" s="16"/>
      <c r="F34" s="16"/>
      <c r="G34" s="37"/>
    </row>
    <row r="35" spans="2:7" x14ac:dyDescent="0.3">
      <c r="B35" s="37"/>
      <c r="C35" s="37"/>
      <c r="D35" s="15"/>
      <c r="E35" s="16"/>
      <c r="F35" s="16"/>
      <c r="G35" s="37"/>
    </row>
    <row r="36" spans="2:7" x14ac:dyDescent="0.3">
      <c r="D36" s="11"/>
    </row>
  </sheetData>
  <sheetProtection algorithmName="SHA-512" hashValue="9WBBqn7/vKRZcnXFamsJ7fkDKGAjqcGC/EfRsZ/yFI7whP6fZBJNdDLpGW4Qynhz11gYrbMwRdd/ZQ2MAorlYw==" saltValue="1QRN9CSihjbcrNzpMRjD/g==" spinCount="100000" sheet="1" objects="1" scenarios="1"/>
  <mergeCells count="4">
    <mergeCell ref="B4:C4"/>
    <mergeCell ref="B1:G1"/>
    <mergeCell ref="B2:C2"/>
    <mergeCell ref="B3:C3"/>
  </mergeCells>
  <conditionalFormatting sqref="B5:G33">
    <cfRule type="expression" dxfId="22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58B77F4-D5A5-4CA3-9198-B501A9B3C0D4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DDC4-AF4A-4BC8-8895-99ACC5837555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EDATE(Februar!$B$3,1)</f>
        <v>45352</v>
      </c>
      <c r="C3" s="53"/>
      <c r="D3" s="17">
        <v>3.3333333333333335</v>
      </c>
      <c r="E3" s="33">
        <f>SUM(G5:G35)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45352</v>
      </c>
      <c r="C5" s="35">
        <f>B5</f>
        <v>45352</v>
      </c>
      <c r="D5" s="12"/>
      <c r="E5" s="13"/>
      <c r="F5" s="12"/>
      <c r="G5" s="32" t="str">
        <f t="shared" ref="G5:G35" si="0">IF(F5,IF(D5,IF(D5&gt;F5,F5+"24:00"-D5,F5-D5)-E5,""),"")</f>
        <v/>
      </c>
    </row>
    <row r="6" spans="2:10" ht="18.95" customHeight="1" x14ac:dyDescent="0.3">
      <c r="B6" s="36">
        <f>B5+1</f>
        <v>45353</v>
      </c>
      <c r="C6" s="35">
        <f t="shared" ref="C6:C35" si="1">B6</f>
        <v>45353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5" si="2">B6+1</f>
        <v>45354</v>
      </c>
      <c r="C7" s="35">
        <f t="shared" si="1"/>
        <v>45354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45355</v>
      </c>
      <c r="C8" s="35">
        <f t="shared" si="1"/>
        <v>45355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45356</v>
      </c>
      <c r="C9" s="35">
        <f t="shared" si="1"/>
        <v>45356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45357</v>
      </c>
      <c r="C10" s="35">
        <f t="shared" si="1"/>
        <v>45357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45358</v>
      </c>
      <c r="C11" s="35">
        <f t="shared" si="1"/>
        <v>45358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45359</v>
      </c>
      <c r="C12" s="35">
        <f t="shared" si="1"/>
        <v>45359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45360</v>
      </c>
      <c r="C13" s="35">
        <f t="shared" si="1"/>
        <v>45360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45361</v>
      </c>
      <c r="C14" s="35">
        <f t="shared" si="1"/>
        <v>45361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45362</v>
      </c>
      <c r="C15" s="35">
        <f t="shared" si="1"/>
        <v>45362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45363</v>
      </c>
      <c r="C16" s="35">
        <f t="shared" si="1"/>
        <v>45363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45364</v>
      </c>
      <c r="C17" s="35">
        <f t="shared" si="1"/>
        <v>45364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45365</v>
      </c>
      <c r="C18" s="35">
        <f t="shared" si="1"/>
        <v>45365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45366</v>
      </c>
      <c r="C19" s="35">
        <f t="shared" si="1"/>
        <v>45366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45367</v>
      </c>
      <c r="C20" s="35">
        <f t="shared" si="1"/>
        <v>45367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45368</v>
      </c>
      <c r="C21" s="35">
        <f t="shared" si="1"/>
        <v>45368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45369</v>
      </c>
      <c r="C22" s="35">
        <f t="shared" si="1"/>
        <v>45369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45370</v>
      </c>
      <c r="C23" s="35">
        <f t="shared" si="1"/>
        <v>45370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45371</v>
      </c>
      <c r="C24" s="35">
        <f t="shared" si="1"/>
        <v>45371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45372</v>
      </c>
      <c r="C25" s="35">
        <f t="shared" si="1"/>
        <v>45372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45373</v>
      </c>
      <c r="C26" s="35">
        <f t="shared" si="1"/>
        <v>45373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45374</v>
      </c>
      <c r="C27" s="35">
        <f t="shared" si="1"/>
        <v>45374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45375</v>
      </c>
      <c r="C28" s="35">
        <f t="shared" si="1"/>
        <v>45375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45376</v>
      </c>
      <c r="C29" s="35">
        <f t="shared" si="1"/>
        <v>45376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45377</v>
      </c>
      <c r="C30" s="35">
        <f t="shared" si="1"/>
        <v>45377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45378</v>
      </c>
      <c r="C31" s="35">
        <f t="shared" si="1"/>
        <v>45378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45379</v>
      </c>
      <c r="C32" s="35">
        <f t="shared" si="1"/>
        <v>45379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45380</v>
      </c>
      <c r="C33" s="35">
        <f t="shared" si="1"/>
        <v>45380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45381</v>
      </c>
      <c r="C34" s="35">
        <f t="shared" si="1"/>
        <v>45381</v>
      </c>
      <c r="D34" s="14"/>
      <c r="E34" s="14"/>
      <c r="F34" s="14"/>
      <c r="G34" s="32" t="str">
        <f t="shared" si="0"/>
        <v/>
      </c>
    </row>
    <row r="35" spans="2:7" ht="18.95" customHeight="1" x14ac:dyDescent="0.3">
      <c r="B35" s="36">
        <f t="shared" si="2"/>
        <v>45382</v>
      </c>
      <c r="C35" s="35">
        <f t="shared" si="1"/>
        <v>45382</v>
      </c>
      <c r="D35" s="14"/>
      <c r="E35" s="14"/>
      <c r="F35" s="14"/>
      <c r="G35" s="32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QXqN4S/pzZN7TJN/ZJUe2/Pf0lRI5p+uSem8Iju0l5Kld9pfDcYf7qGowR2RRs3bNs/R4RO/aXP71w16AsUbwQ==" saltValue="Rx63baRMhxQsqsVgY7L8UQ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20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4570B29-3885-4923-9129-9EB48411F306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8744-29E0-445D-89E3-C3E38E4A7C1C}">
  <dimension ref="B1:J38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EDATE(März!$B$3,1)</f>
        <v>45383</v>
      </c>
      <c r="C3" s="53"/>
      <c r="D3" s="17">
        <v>3.3333333333333335</v>
      </c>
      <c r="E3" s="33">
        <f>SUM(G5:G34)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45383</v>
      </c>
      <c r="C5" s="35">
        <f>B5</f>
        <v>45383</v>
      </c>
      <c r="D5" s="12"/>
      <c r="E5" s="13"/>
      <c r="F5" s="12"/>
      <c r="G5" s="32" t="str">
        <f t="shared" ref="G5:G34" si="0">IF(F5,IF(D5,IF(D5&gt;F5,F5+"24:00"-D5,F5-D5)-E5,""),"")</f>
        <v/>
      </c>
    </row>
    <row r="6" spans="2:10" ht="18.95" customHeight="1" x14ac:dyDescent="0.3">
      <c r="B6" s="36">
        <f>B5+1</f>
        <v>45384</v>
      </c>
      <c r="C6" s="35">
        <f t="shared" ref="C6:C34" si="1">B6</f>
        <v>45384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4" si="2">B6+1</f>
        <v>45385</v>
      </c>
      <c r="C7" s="35">
        <f t="shared" si="1"/>
        <v>45385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45386</v>
      </c>
      <c r="C8" s="35">
        <f t="shared" si="1"/>
        <v>45386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45387</v>
      </c>
      <c r="C9" s="35">
        <f t="shared" si="1"/>
        <v>45387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45388</v>
      </c>
      <c r="C10" s="35">
        <f t="shared" si="1"/>
        <v>45388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45389</v>
      </c>
      <c r="C11" s="35">
        <f t="shared" si="1"/>
        <v>45389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45390</v>
      </c>
      <c r="C12" s="35">
        <f t="shared" si="1"/>
        <v>45390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45391</v>
      </c>
      <c r="C13" s="35">
        <f t="shared" si="1"/>
        <v>45391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45392</v>
      </c>
      <c r="C14" s="35">
        <f t="shared" si="1"/>
        <v>45392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45393</v>
      </c>
      <c r="C15" s="35">
        <f t="shared" si="1"/>
        <v>45393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45394</v>
      </c>
      <c r="C16" s="35">
        <f t="shared" si="1"/>
        <v>45394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45395</v>
      </c>
      <c r="C17" s="35">
        <f t="shared" si="1"/>
        <v>45395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45396</v>
      </c>
      <c r="C18" s="35">
        <f t="shared" si="1"/>
        <v>45396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45397</v>
      </c>
      <c r="C19" s="35">
        <f t="shared" si="1"/>
        <v>45397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45398</v>
      </c>
      <c r="C20" s="35">
        <f t="shared" si="1"/>
        <v>45398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45399</v>
      </c>
      <c r="C21" s="35">
        <f t="shared" si="1"/>
        <v>45399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45400</v>
      </c>
      <c r="C22" s="35">
        <f t="shared" si="1"/>
        <v>45400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45401</v>
      </c>
      <c r="C23" s="35">
        <f t="shared" si="1"/>
        <v>45401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45402</v>
      </c>
      <c r="C24" s="35">
        <f t="shared" si="1"/>
        <v>45402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45403</v>
      </c>
      <c r="C25" s="35">
        <f t="shared" si="1"/>
        <v>45403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45404</v>
      </c>
      <c r="C26" s="35">
        <f t="shared" si="1"/>
        <v>45404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45405</v>
      </c>
      <c r="C27" s="35">
        <f t="shared" si="1"/>
        <v>45405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45406</v>
      </c>
      <c r="C28" s="35">
        <f t="shared" si="1"/>
        <v>45406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45407</v>
      </c>
      <c r="C29" s="35">
        <f t="shared" si="1"/>
        <v>45407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45408</v>
      </c>
      <c r="C30" s="35">
        <f t="shared" si="1"/>
        <v>45408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45409</v>
      </c>
      <c r="C31" s="35">
        <f t="shared" si="1"/>
        <v>45409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45410</v>
      </c>
      <c r="C32" s="35">
        <f t="shared" si="1"/>
        <v>45410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45411</v>
      </c>
      <c r="C33" s="35">
        <f t="shared" si="1"/>
        <v>45411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45412</v>
      </c>
      <c r="C34" s="35">
        <f t="shared" si="1"/>
        <v>45412</v>
      </c>
      <c r="D34" s="14"/>
      <c r="E34" s="14"/>
      <c r="F34" s="14"/>
      <c r="G34" s="32" t="str">
        <f t="shared" si="0"/>
        <v/>
      </c>
    </row>
    <row r="35" spans="2:7" x14ac:dyDescent="0.3">
      <c r="B35" s="37"/>
      <c r="C35" s="37"/>
      <c r="D35" s="15"/>
      <c r="E35" s="16"/>
      <c r="F35" s="16"/>
      <c r="G35" s="37"/>
    </row>
    <row r="36" spans="2:7" x14ac:dyDescent="0.3">
      <c r="D36" s="11"/>
    </row>
    <row r="37" spans="2:7" x14ac:dyDescent="0.3">
      <c r="D37" s="11"/>
    </row>
    <row r="38" spans="2:7" x14ac:dyDescent="0.3">
      <c r="D38" s="11"/>
    </row>
  </sheetData>
  <sheetProtection algorithmName="SHA-512" hashValue="IZLh+LxgfRb3rOdihqV3XmcOn+oryFqHg6DypUPz+GjF9TwUerRXX0BK1pTcafwo1Svkk5CiPGD3dAeus4FWkg==" saltValue="lCWPFkX8k4IrbIXvljdKKQ==" spinCount="100000" sheet="1" objects="1" scenarios="1"/>
  <mergeCells count="4">
    <mergeCell ref="B4:C4"/>
    <mergeCell ref="B1:G1"/>
    <mergeCell ref="B2:C2"/>
    <mergeCell ref="B3:C3"/>
  </mergeCells>
  <conditionalFormatting sqref="B5:G34">
    <cfRule type="expression" dxfId="18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98FCB85-C894-40E1-8134-4FDF8214844D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E8CC-37BB-4373-9FF6-2E9C81F74A9A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EDATE(April!$B$3,1)</f>
        <v>45413</v>
      </c>
      <c r="C3" s="53"/>
      <c r="D3" s="17">
        <v>3.3333333333333335</v>
      </c>
      <c r="E3" s="33">
        <f>SUM(G5:G35)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45413</v>
      </c>
      <c r="C5" s="35">
        <f>B5</f>
        <v>45413</v>
      </c>
      <c r="D5" s="12"/>
      <c r="E5" s="13"/>
      <c r="F5" s="12"/>
      <c r="G5" s="32" t="str">
        <f t="shared" ref="G5:G35" si="0">IF(F5,IF(D5,IF(D5&gt;F5,F5+"24:00"-D5,F5-D5)-E5,""),"")</f>
        <v/>
      </c>
    </row>
    <row r="6" spans="2:10" ht="18.95" customHeight="1" x14ac:dyDescent="0.3">
      <c r="B6" s="36">
        <f>B5+1</f>
        <v>45414</v>
      </c>
      <c r="C6" s="35">
        <f t="shared" ref="C6:C35" si="1">B6</f>
        <v>45414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5" si="2">B6+1</f>
        <v>45415</v>
      </c>
      <c r="C7" s="35">
        <f t="shared" si="1"/>
        <v>45415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45416</v>
      </c>
      <c r="C8" s="35">
        <f t="shared" si="1"/>
        <v>45416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45417</v>
      </c>
      <c r="C9" s="35">
        <f t="shared" si="1"/>
        <v>45417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45418</v>
      </c>
      <c r="C10" s="35">
        <f t="shared" si="1"/>
        <v>45418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45419</v>
      </c>
      <c r="C11" s="35">
        <f t="shared" si="1"/>
        <v>45419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45420</v>
      </c>
      <c r="C12" s="35">
        <f t="shared" si="1"/>
        <v>45420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45421</v>
      </c>
      <c r="C13" s="35">
        <f t="shared" si="1"/>
        <v>45421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45422</v>
      </c>
      <c r="C14" s="35">
        <f t="shared" si="1"/>
        <v>45422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45423</v>
      </c>
      <c r="C15" s="35">
        <f t="shared" si="1"/>
        <v>45423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45424</v>
      </c>
      <c r="C16" s="35">
        <f t="shared" si="1"/>
        <v>45424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45425</v>
      </c>
      <c r="C17" s="35">
        <f t="shared" si="1"/>
        <v>45425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45426</v>
      </c>
      <c r="C18" s="35">
        <f t="shared" si="1"/>
        <v>45426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45427</v>
      </c>
      <c r="C19" s="35">
        <f t="shared" si="1"/>
        <v>45427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45428</v>
      </c>
      <c r="C20" s="35">
        <f t="shared" si="1"/>
        <v>45428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45429</v>
      </c>
      <c r="C21" s="35">
        <f t="shared" si="1"/>
        <v>45429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45430</v>
      </c>
      <c r="C22" s="35">
        <f t="shared" si="1"/>
        <v>45430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45431</v>
      </c>
      <c r="C23" s="35">
        <f t="shared" si="1"/>
        <v>45431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45432</v>
      </c>
      <c r="C24" s="35">
        <f t="shared" si="1"/>
        <v>45432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45433</v>
      </c>
      <c r="C25" s="35">
        <f t="shared" si="1"/>
        <v>45433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45434</v>
      </c>
      <c r="C26" s="35">
        <f t="shared" si="1"/>
        <v>45434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45435</v>
      </c>
      <c r="C27" s="35">
        <f t="shared" si="1"/>
        <v>45435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45436</v>
      </c>
      <c r="C28" s="35">
        <f t="shared" si="1"/>
        <v>45436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45437</v>
      </c>
      <c r="C29" s="35">
        <f t="shared" si="1"/>
        <v>45437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45438</v>
      </c>
      <c r="C30" s="35">
        <f t="shared" si="1"/>
        <v>45438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45439</v>
      </c>
      <c r="C31" s="35">
        <f t="shared" si="1"/>
        <v>45439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45440</v>
      </c>
      <c r="C32" s="35">
        <f t="shared" si="1"/>
        <v>45440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45441</v>
      </c>
      <c r="C33" s="35">
        <f t="shared" si="1"/>
        <v>45441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45442</v>
      </c>
      <c r="C34" s="35">
        <f t="shared" si="1"/>
        <v>45442</v>
      </c>
      <c r="D34" s="14"/>
      <c r="E34" s="14"/>
      <c r="F34" s="14"/>
      <c r="G34" s="32" t="str">
        <f t="shared" si="0"/>
        <v/>
      </c>
    </row>
    <row r="35" spans="2:7" ht="18.95" customHeight="1" x14ac:dyDescent="0.3">
      <c r="B35" s="36">
        <f t="shared" si="2"/>
        <v>45443</v>
      </c>
      <c r="C35" s="35">
        <f t="shared" si="1"/>
        <v>45443</v>
      </c>
      <c r="D35" s="14"/>
      <c r="E35" s="14"/>
      <c r="F35" s="14"/>
      <c r="G35" s="32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IUdLmrGp+6F4rjN68u5oOWPL6f72uLteM96k32FLOhj9BpCftSZNEZWTYHOoaqMneDLWsWHkdnoa/7Ru3xTCsw==" saltValue="7BmSdGsqlSoRahL1OAVwYg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16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3C70CE4-7230-4BD5-9CA5-2DABAFC6DDC6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7D91-5EE4-4FA4-9FA1-27383C5A03CF}">
  <dimension ref="B1:J38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EDATE(Mai!$B$3,1)</f>
        <v>45444</v>
      </c>
      <c r="C3" s="53"/>
      <c r="D3" s="17">
        <v>3.3333333333333335</v>
      </c>
      <c r="E3" s="33">
        <f>SUM(G5:G34)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45444</v>
      </c>
      <c r="C5" s="35">
        <f>B5</f>
        <v>45444</v>
      </c>
      <c r="D5" s="12"/>
      <c r="E5" s="13"/>
      <c r="F5" s="12"/>
      <c r="G5" s="32" t="str">
        <f t="shared" ref="G5:G34" si="0">IF(F5,IF(D5,IF(D5&gt;F5,F5+"24:00"-D5,F5-D5)-E5,""),"")</f>
        <v/>
      </c>
    </row>
    <row r="6" spans="2:10" ht="18.95" customHeight="1" x14ac:dyDescent="0.3">
      <c r="B6" s="36">
        <f>B5+1</f>
        <v>45445</v>
      </c>
      <c r="C6" s="35">
        <f t="shared" ref="C6:C34" si="1">B6</f>
        <v>45445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4" si="2">B6+1</f>
        <v>45446</v>
      </c>
      <c r="C7" s="35">
        <f t="shared" si="1"/>
        <v>45446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45447</v>
      </c>
      <c r="C8" s="35">
        <f t="shared" si="1"/>
        <v>45447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45448</v>
      </c>
      <c r="C9" s="35">
        <f t="shared" si="1"/>
        <v>45448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45449</v>
      </c>
      <c r="C10" s="35">
        <f t="shared" si="1"/>
        <v>45449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45450</v>
      </c>
      <c r="C11" s="35">
        <f t="shared" si="1"/>
        <v>45450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45451</v>
      </c>
      <c r="C12" s="35">
        <f t="shared" si="1"/>
        <v>45451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45452</v>
      </c>
      <c r="C13" s="35">
        <f t="shared" si="1"/>
        <v>45452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45453</v>
      </c>
      <c r="C14" s="35">
        <f t="shared" si="1"/>
        <v>45453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45454</v>
      </c>
      <c r="C15" s="35">
        <f t="shared" si="1"/>
        <v>45454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45455</v>
      </c>
      <c r="C16" s="35">
        <f t="shared" si="1"/>
        <v>45455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45456</v>
      </c>
      <c r="C17" s="35">
        <f t="shared" si="1"/>
        <v>45456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45457</v>
      </c>
      <c r="C18" s="35">
        <f t="shared" si="1"/>
        <v>45457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45458</v>
      </c>
      <c r="C19" s="35">
        <f t="shared" si="1"/>
        <v>45458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45459</v>
      </c>
      <c r="C20" s="35">
        <f t="shared" si="1"/>
        <v>45459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45460</v>
      </c>
      <c r="C21" s="35">
        <f t="shared" si="1"/>
        <v>45460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45461</v>
      </c>
      <c r="C22" s="35">
        <f t="shared" si="1"/>
        <v>45461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45462</v>
      </c>
      <c r="C23" s="35">
        <f t="shared" si="1"/>
        <v>45462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45463</v>
      </c>
      <c r="C24" s="35">
        <f t="shared" si="1"/>
        <v>45463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45464</v>
      </c>
      <c r="C25" s="35">
        <f t="shared" si="1"/>
        <v>45464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45465</v>
      </c>
      <c r="C26" s="35">
        <f t="shared" si="1"/>
        <v>45465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45466</v>
      </c>
      <c r="C27" s="35">
        <f t="shared" si="1"/>
        <v>45466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45467</v>
      </c>
      <c r="C28" s="35">
        <f t="shared" si="1"/>
        <v>45467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45468</v>
      </c>
      <c r="C29" s="35">
        <f t="shared" si="1"/>
        <v>45468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45469</v>
      </c>
      <c r="C30" s="35">
        <f t="shared" si="1"/>
        <v>45469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45470</v>
      </c>
      <c r="C31" s="35">
        <f t="shared" si="1"/>
        <v>45470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45471</v>
      </c>
      <c r="C32" s="35">
        <f t="shared" si="1"/>
        <v>45471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45472</v>
      </c>
      <c r="C33" s="35">
        <f t="shared" si="1"/>
        <v>45472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45473</v>
      </c>
      <c r="C34" s="35">
        <f t="shared" si="1"/>
        <v>45473</v>
      </c>
      <c r="D34" s="14"/>
      <c r="E34" s="14"/>
      <c r="F34" s="14"/>
      <c r="G34" s="32" t="str">
        <f t="shared" si="0"/>
        <v/>
      </c>
    </row>
    <row r="35" spans="2:7" x14ac:dyDescent="0.3">
      <c r="B35" s="37"/>
      <c r="C35" s="37"/>
      <c r="D35" s="15"/>
      <c r="E35" s="16"/>
      <c r="F35" s="16"/>
      <c r="G35" s="37"/>
    </row>
    <row r="36" spans="2:7" x14ac:dyDescent="0.3">
      <c r="D36" s="11"/>
    </row>
    <row r="37" spans="2:7" x14ac:dyDescent="0.3">
      <c r="D37" s="11"/>
    </row>
    <row r="38" spans="2:7" x14ac:dyDescent="0.3">
      <c r="D38" s="11"/>
    </row>
  </sheetData>
  <sheetProtection algorithmName="SHA-512" hashValue="X/BNWeR0/0DOXaOr1QSZvJnWe6RINEI/93e/svU71SW1Pu0a7XUAyQA9t9jO36zJ+AvBg/6gHOV83BBpHrfAug==" saltValue="3oby/IFzHc0ob/oLxfV1ng==" spinCount="100000" sheet="1" objects="1" scenarios="1"/>
  <mergeCells count="4">
    <mergeCell ref="B4:C4"/>
    <mergeCell ref="B1:G1"/>
    <mergeCell ref="B2:C2"/>
    <mergeCell ref="B3:C3"/>
  </mergeCells>
  <conditionalFormatting sqref="B5:G34">
    <cfRule type="expression" dxfId="14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1A1B473-9197-42AB-AEE7-964BC068AA3B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6B6A-5507-4356-9DE7-A44D94BA37B8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EDATE(Juni!$B$3,1)</f>
        <v>45474</v>
      </c>
      <c r="C3" s="53"/>
      <c r="D3" s="17">
        <v>3.3333333333333335</v>
      </c>
      <c r="E3" s="33">
        <f>SUM(G5:G35)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45474</v>
      </c>
      <c r="C5" s="35">
        <f>B5</f>
        <v>45474</v>
      </c>
      <c r="D5" s="12"/>
      <c r="E5" s="13"/>
      <c r="F5" s="12"/>
      <c r="G5" s="32" t="str">
        <f t="shared" ref="G5:G35" si="0">IF(F5,IF(D5,IF(D5&gt;F5,F5+"24:00"-D5,F5-D5)-E5,""),"")</f>
        <v/>
      </c>
    </row>
    <row r="6" spans="2:10" ht="18.95" customHeight="1" x14ac:dyDescent="0.3">
      <c r="B6" s="36">
        <f>B5+1</f>
        <v>45475</v>
      </c>
      <c r="C6" s="35">
        <f t="shared" ref="C6:C35" si="1">B6</f>
        <v>45475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5" si="2">B6+1</f>
        <v>45476</v>
      </c>
      <c r="C7" s="35">
        <f t="shared" si="1"/>
        <v>45476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45477</v>
      </c>
      <c r="C8" s="35">
        <f t="shared" si="1"/>
        <v>45477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45478</v>
      </c>
      <c r="C9" s="35">
        <f t="shared" si="1"/>
        <v>45478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45479</v>
      </c>
      <c r="C10" s="35">
        <f t="shared" si="1"/>
        <v>45479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45480</v>
      </c>
      <c r="C11" s="35">
        <f t="shared" si="1"/>
        <v>45480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45481</v>
      </c>
      <c r="C12" s="35">
        <f t="shared" si="1"/>
        <v>45481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45482</v>
      </c>
      <c r="C13" s="35">
        <f t="shared" si="1"/>
        <v>45482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45483</v>
      </c>
      <c r="C14" s="35">
        <f t="shared" si="1"/>
        <v>45483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45484</v>
      </c>
      <c r="C15" s="35">
        <f t="shared" si="1"/>
        <v>45484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45485</v>
      </c>
      <c r="C16" s="35">
        <f t="shared" si="1"/>
        <v>45485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45486</v>
      </c>
      <c r="C17" s="35">
        <f t="shared" si="1"/>
        <v>45486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45487</v>
      </c>
      <c r="C18" s="35">
        <f t="shared" si="1"/>
        <v>45487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45488</v>
      </c>
      <c r="C19" s="35">
        <f t="shared" si="1"/>
        <v>45488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45489</v>
      </c>
      <c r="C20" s="35">
        <f t="shared" si="1"/>
        <v>45489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45490</v>
      </c>
      <c r="C21" s="35">
        <f t="shared" si="1"/>
        <v>45490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45491</v>
      </c>
      <c r="C22" s="35">
        <f t="shared" si="1"/>
        <v>45491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45492</v>
      </c>
      <c r="C23" s="35">
        <f t="shared" si="1"/>
        <v>45492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45493</v>
      </c>
      <c r="C24" s="35">
        <f t="shared" si="1"/>
        <v>45493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45494</v>
      </c>
      <c r="C25" s="35">
        <f t="shared" si="1"/>
        <v>45494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45495</v>
      </c>
      <c r="C26" s="35">
        <f t="shared" si="1"/>
        <v>45495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45496</v>
      </c>
      <c r="C27" s="35">
        <f t="shared" si="1"/>
        <v>45496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45497</v>
      </c>
      <c r="C28" s="35">
        <f t="shared" si="1"/>
        <v>45497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45498</v>
      </c>
      <c r="C29" s="35">
        <f t="shared" si="1"/>
        <v>45498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45499</v>
      </c>
      <c r="C30" s="35">
        <f t="shared" si="1"/>
        <v>45499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45500</v>
      </c>
      <c r="C31" s="35">
        <f t="shared" si="1"/>
        <v>45500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45501</v>
      </c>
      <c r="C32" s="35">
        <f t="shared" si="1"/>
        <v>45501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45502</v>
      </c>
      <c r="C33" s="35">
        <f t="shared" si="1"/>
        <v>45502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45503</v>
      </c>
      <c r="C34" s="35">
        <f t="shared" si="1"/>
        <v>45503</v>
      </c>
      <c r="D34" s="14"/>
      <c r="E34" s="14"/>
      <c r="F34" s="14"/>
      <c r="G34" s="32" t="str">
        <f t="shared" si="0"/>
        <v/>
      </c>
    </row>
    <row r="35" spans="2:7" ht="18.95" customHeight="1" x14ac:dyDescent="0.3">
      <c r="B35" s="36">
        <f t="shared" si="2"/>
        <v>45504</v>
      </c>
      <c r="C35" s="35">
        <f t="shared" si="1"/>
        <v>45504</v>
      </c>
      <c r="D35" s="14"/>
      <c r="E35" s="14"/>
      <c r="F35" s="14"/>
      <c r="G35" s="32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FBpt0kSw8lpWSOiT1gHiNwdwXt4+5GxuK0JQccvx6zOAwIeDZz8WWLLNK/uYz8akoap3wK9DngaqV0CELx/XPw==" saltValue="Upi3JBke7li8L29JGxPbPw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12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3B82D0C-CE5F-4948-B5CC-7B6E1321B748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9F6E-70BE-48E0-8539-04B5C11E4D1D}">
  <dimension ref="B1:J39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EDATE(Juli!$B$3,1)</f>
        <v>45505</v>
      </c>
      <c r="C3" s="53"/>
      <c r="D3" s="17">
        <v>3.3333333333333335</v>
      </c>
      <c r="E3" s="33">
        <f>SUM(G5:G35)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45505</v>
      </c>
      <c r="C5" s="35">
        <f>B5</f>
        <v>45505</v>
      </c>
      <c r="D5" s="12"/>
      <c r="E5" s="13"/>
      <c r="F5" s="12"/>
      <c r="G5" s="32" t="str">
        <f t="shared" ref="G5:G35" si="0">IF(F5,IF(D5,IF(D5&gt;F5,F5+"24:00"-D5,F5-D5)-E5,""),"")</f>
        <v/>
      </c>
    </row>
    <row r="6" spans="2:10" ht="18.95" customHeight="1" x14ac:dyDescent="0.3">
      <c r="B6" s="36">
        <f>B5+1</f>
        <v>45506</v>
      </c>
      <c r="C6" s="35">
        <f t="shared" ref="C6:C35" si="1">B6</f>
        <v>45506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5" si="2">B6+1</f>
        <v>45507</v>
      </c>
      <c r="C7" s="35">
        <f t="shared" si="1"/>
        <v>45507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45508</v>
      </c>
      <c r="C8" s="35">
        <f t="shared" si="1"/>
        <v>45508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45509</v>
      </c>
      <c r="C9" s="35">
        <f t="shared" si="1"/>
        <v>45509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45510</v>
      </c>
      <c r="C10" s="35">
        <f t="shared" si="1"/>
        <v>45510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45511</v>
      </c>
      <c r="C11" s="35">
        <f t="shared" si="1"/>
        <v>45511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45512</v>
      </c>
      <c r="C12" s="35">
        <f t="shared" si="1"/>
        <v>45512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45513</v>
      </c>
      <c r="C13" s="35">
        <f t="shared" si="1"/>
        <v>45513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45514</v>
      </c>
      <c r="C14" s="35">
        <f t="shared" si="1"/>
        <v>45514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45515</v>
      </c>
      <c r="C15" s="35">
        <f t="shared" si="1"/>
        <v>45515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45516</v>
      </c>
      <c r="C16" s="35">
        <f t="shared" si="1"/>
        <v>45516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45517</v>
      </c>
      <c r="C17" s="35">
        <f t="shared" si="1"/>
        <v>45517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45518</v>
      </c>
      <c r="C18" s="35">
        <f t="shared" si="1"/>
        <v>45518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45519</v>
      </c>
      <c r="C19" s="35">
        <f t="shared" si="1"/>
        <v>45519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45520</v>
      </c>
      <c r="C20" s="35">
        <f t="shared" si="1"/>
        <v>45520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45521</v>
      </c>
      <c r="C21" s="35">
        <f t="shared" si="1"/>
        <v>45521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45522</v>
      </c>
      <c r="C22" s="35">
        <f t="shared" si="1"/>
        <v>45522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45523</v>
      </c>
      <c r="C23" s="35">
        <f t="shared" si="1"/>
        <v>45523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45524</v>
      </c>
      <c r="C24" s="35">
        <f t="shared" si="1"/>
        <v>45524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45525</v>
      </c>
      <c r="C25" s="35">
        <f t="shared" si="1"/>
        <v>45525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45526</v>
      </c>
      <c r="C26" s="35">
        <f t="shared" si="1"/>
        <v>45526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45527</v>
      </c>
      <c r="C27" s="35">
        <f t="shared" si="1"/>
        <v>45527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45528</v>
      </c>
      <c r="C28" s="35">
        <f t="shared" si="1"/>
        <v>45528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45529</v>
      </c>
      <c r="C29" s="35">
        <f t="shared" si="1"/>
        <v>45529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45530</v>
      </c>
      <c r="C30" s="35">
        <f t="shared" si="1"/>
        <v>45530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45531</v>
      </c>
      <c r="C31" s="35">
        <f t="shared" si="1"/>
        <v>45531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45532</v>
      </c>
      <c r="C32" s="35">
        <f t="shared" si="1"/>
        <v>45532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45533</v>
      </c>
      <c r="C33" s="35">
        <f t="shared" si="1"/>
        <v>45533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45534</v>
      </c>
      <c r="C34" s="35">
        <f t="shared" si="1"/>
        <v>45534</v>
      </c>
      <c r="D34" s="14"/>
      <c r="E34" s="14"/>
      <c r="F34" s="14"/>
      <c r="G34" s="32" t="str">
        <f t="shared" si="0"/>
        <v/>
      </c>
    </row>
    <row r="35" spans="2:7" ht="18.95" customHeight="1" x14ac:dyDescent="0.3">
      <c r="B35" s="36">
        <f t="shared" si="2"/>
        <v>45535</v>
      </c>
      <c r="C35" s="35">
        <f t="shared" si="1"/>
        <v>45535</v>
      </c>
      <c r="D35" s="14"/>
      <c r="E35" s="14"/>
      <c r="F35" s="14"/>
      <c r="G35" s="32" t="str">
        <f t="shared" si="0"/>
        <v/>
      </c>
    </row>
    <row r="36" spans="2:7" x14ac:dyDescent="0.3">
      <c r="D36" s="11"/>
    </row>
    <row r="37" spans="2:7" x14ac:dyDescent="0.3">
      <c r="D37" s="11"/>
    </row>
    <row r="38" spans="2:7" x14ac:dyDescent="0.3">
      <c r="D38" s="11"/>
    </row>
    <row r="39" spans="2:7" x14ac:dyDescent="0.3">
      <c r="D39" s="11"/>
    </row>
  </sheetData>
  <sheetProtection algorithmName="SHA-512" hashValue="v6BOVW5HFKqOauTn8PNEg4rFwxm+qwsyZIwsXLnQi3QfSMDdd4VK/Jsmw7RxSQ4KY/STELhVE3Sz7u9TX/7YWg==" saltValue="7dIOedcMVIMXOweswE2SEg==" spinCount="100000" sheet="1" objects="1" scenarios="1"/>
  <mergeCells count="4">
    <mergeCell ref="B4:C4"/>
    <mergeCell ref="B1:G1"/>
    <mergeCell ref="B2:C2"/>
    <mergeCell ref="B3:C3"/>
  </mergeCells>
  <conditionalFormatting sqref="B5:G35">
    <cfRule type="expression" dxfId="10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BCC7175-FBF0-41DE-8816-7269E427A9B8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45D6E-5524-463A-823D-AAAEEE9FF568}">
  <dimension ref="B1:J38"/>
  <sheetViews>
    <sheetView showGridLines="0" workbookViewId="0">
      <pane ySplit="4" topLeftCell="A5" activePane="bottomLeft" state="frozen"/>
      <selection activeCell="D5" sqref="D5"/>
      <selection pane="bottomLeft" activeCell="D5" sqref="D5"/>
    </sheetView>
  </sheetViews>
  <sheetFormatPr baseColWidth="10" defaultRowHeight="16.5" x14ac:dyDescent="0.3"/>
  <cols>
    <col min="1" max="1" width="1.5703125" style="9" customWidth="1"/>
    <col min="2" max="2" width="7.7109375" style="9" customWidth="1"/>
    <col min="3" max="3" width="8.5703125" style="9" customWidth="1"/>
    <col min="4" max="7" width="20.7109375" style="9" customWidth="1"/>
    <col min="8" max="9" width="11.42578125" style="16"/>
    <col min="10" max="16384" width="11.42578125" style="9"/>
  </cols>
  <sheetData>
    <row r="1" spans="2:10" ht="45" customHeight="1" thickBot="1" x14ac:dyDescent="0.35">
      <c r="B1" s="47" t="s">
        <v>0</v>
      </c>
      <c r="C1" s="47"/>
      <c r="D1" s="47"/>
      <c r="E1" s="47"/>
      <c r="F1" s="47"/>
      <c r="G1" s="47"/>
      <c r="H1" s="28"/>
      <c r="I1" s="28"/>
    </row>
    <row r="2" spans="2:10" ht="36" customHeight="1" thickTop="1" thickBot="1" x14ac:dyDescent="0.35">
      <c r="B2" s="50" t="s">
        <v>5</v>
      </c>
      <c r="C2" s="51"/>
      <c r="D2" s="41" t="s">
        <v>46</v>
      </c>
      <c r="E2" s="42" t="s">
        <v>6</v>
      </c>
      <c r="F2" s="43" t="s">
        <v>7</v>
      </c>
      <c r="G2" s="44" t="s">
        <v>1</v>
      </c>
    </row>
    <row r="3" spans="2:10" s="10" customFormat="1" ht="21.75" customHeight="1" thickTop="1" x14ac:dyDescent="0.25">
      <c r="B3" s="52">
        <f>EDATE(August!$B$3,1)</f>
        <v>45536</v>
      </c>
      <c r="C3" s="53"/>
      <c r="D3" s="17">
        <v>3.3333333333333335</v>
      </c>
      <c r="E3" s="33">
        <f>SUM(G5:G34)</f>
        <v>0</v>
      </c>
      <c r="F3" s="33">
        <f>IFERROR(IF(E3&lt;=D3,E3,D3),"")</f>
        <v>0</v>
      </c>
      <c r="G3" s="33">
        <f>IFERROR(E3-F3, "")</f>
        <v>0</v>
      </c>
      <c r="H3" s="29"/>
      <c r="I3" s="29"/>
    </row>
    <row r="4" spans="2:10" ht="19.5" customHeight="1" x14ac:dyDescent="0.3">
      <c r="B4" s="48" t="s">
        <v>2</v>
      </c>
      <c r="C4" s="49"/>
      <c r="D4" s="45" t="s">
        <v>8</v>
      </c>
      <c r="E4" s="45" t="s">
        <v>3</v>
      </c>
      <c r="F4" s="45" t="s">
        <v>9</v>
      </c>
      <c r="G4" s="46" t="s">
        <v>4</v>
      </c>
      <c r="H4" s="30"/>
      <c r="J4" s="31"/>
    </row>
    <row r="5" spans="2:10" ht="18.95" customHeight="1" x14ac:dyDescent="0.3">
      <c r="B5" s="34">
        <f>B3</f>
        <v>45536</v>
      </c>
      <c r="C5" s="35">
        <f>B5</f>
        <v>45536</v>
      </c>
      <c r="D5" s="12"/>
      <c r="E5" s="13"/>
      <c r="F5" s="12"/>
      <c r="G5" s="32" t="str">
        <f t="shared" ref="G5:G34" si="0">IF(F5,IF(D5,IF(D5&gt;F5,F5+"24:00"-D5,F5-D5)-E5,""),"")</f>
        <v/>
      </c>
    </row>
    <row r="6" spans="2:10" ht="18.95" customHeight="1" x14ac:dyDescent="0.3">
      <c r="B6" s="36">
        <f>B5+1</f>
        <v>45537</v>
      </c>
      <c r="C6" s="35">
        <f t="shared" ref="C6:C34" si="1">B6</f>
        <v>45537</v>
      </c>
      <c r="D6" s="14"/>
      <c r="E6" s="14"/>
      <c r="F6" s="14"/>
      <c r="G6" s="32" t="str">
        <f t="shared" si="0"/>
        <v/>
      </c>
    </row>
    <row r="7" spans="2:10" ht="18.95" customHeight="1" x14ac:dyDescent="0.3">
      <c r="B7" s="36">
        <f t="shared" ref="B7:B34" si="2">B6+1</f>
        <v>45538</v>
      </c>
      <c r="C7" s="35">
        <f t="shared" si="1"/>
        <v>45538</v>
      </c>
      <c r="D7" s="14"/>
      <c r="E7" s="14"/>
      <c r="F7" s="14"/>
      <c r="G7" s="32" t="str">
        <f t="shared" si="0"/>
        <v/>
      </c>
    </row>
    <row r="8" spans="2:10" ht="18.95" customHeight="1" x14ac:dyDescent="0.3">
      <c r="B8" s="36">
        <f t="shared" si="2"/>
        <v>45539</v>
      </c>
      <c r="C8" s="35">
        <f t="shared" si="1"/>
        <v>45539</v>
      </c>
      <c r="D8" s="14"/>
      <c r="E8" s="14"/>
      <c r="F8" s="14"/>
      <c r="G8" s="32" t="str">
        <f t="shared" si="0"/>
        <v/>
      </c>
    </row>
    <row r="9" spans="2:10" ht="18.95" customHeight="1" x14ac:dyDescent="0.3">
      <c r="B9" s="36">
        <f t="shared" si="2"/>
        <v>45540</v>
      </c>
      <c r="C9" s="35">
        <f t="shared" si="1"/>
        <v>45540</v>
      </c>
      <c r="D9" s="14"/>
      <c r="E9" s="14"/>
      <c r="F9" s="14"/>
      <c r="G9" s="32" t="str">
        <f t="shared" si="0"/>
        <v/>
      </c>
    </row>
    <row r="10" spans="2:10" ht="18.95" customHeight="1" x14ac:dyDescent="0.3">
      <c r="B10" s="36">
        <f t="shared" si="2"/>
        <v>45541</v>
      </c>
      <c r="C10" s="35">
        <f t="shared" si="1"/>
        <v>45541</v>
      </c>
      <c r="D10" s="14"/>
      <c r="E10" s="14"/>
      <c r="F10" s="14"/>
      <c r="G10" s="32" t="str">
        <f t="shared" si="0"/>
        <v/>
      </c>
    </row>
    <row r="11" spans="2:10" ht="18.95" customHeight="1" x14ac:dyDescent="0.3">
      <c r="B11" s="36">
        <f t="shared" si="2"/>
        <v>45542</v>
      </c>
      <c r="C11" s="35">
        <f t="shared" si="1"/>
        <v>45542</v>
      </c>
      <c r="D11" s="14"/>
      <c r="E11" s="14"/>
      <c r="F11" s="14"/>
      <c r="G11" s="32" t="str">
        <f t="shared" si="0"/>
        <v/>
      </c>
    </row>
    <row r="12" spans="2:10" ht="18.95" customHeight="1" x14ac:dyDescent="0.3">
      <c r="B12" s="36">
        <f t="shared" si="2"/>
        <v>45543</v>
      </c>
      <c r="C12" s="35">
        <f t="shared" si="1"/>
        <v>45543</v>
      </c>
      <c r="D12" s="14"/>
      <c r="E12" s="14"/>
      <c r="F12" s="14"/>
      <c r="G12" s="32" t="str">
        <f t="shared" si="0"/>
        <v/>
      </c>
    </row>
    <row r="13" spans="2:10" ht="18.95" customHeight="1" x14ac:dyDescent="0.3">
      <c r="B13" s="36">
        <f t="shared" si="2"/>
        <v>45544</v>
      </c>
      <c r="C13" s="35">
        <f t="shared" si="1"/>
        <v>45544</v>
      </c>
      <c r="D13" s="14"/>
      <c r="E13" s="14"/>
      <c r="F13" s="14"/>
      <c r="G13" s="32" t="str">
        <f t="shared" si="0"/>
        <v/>
      </c>
    </row>
    <row r="14" spans="2:10" ht="18.95" customHeight="1" x14ac:dyDescent="0.3">
      <c r="B14" s="36">
        <f t="shared" si="2"/>
        <v>45545</v>
      </c>
      <c r="C14" s="35">
        <f t="shared" si="1"/>
        <v>45545</v>
      </c>
      <c r="D14" s="14"/>
      <c r="E14" s="14"/>
      <c r="F14" s="14"/>
      <c r="G14" s="32" t="str">
        <f t="shared" si="0"/>
        <v/>
      </c>
    </row>
    <row r="15" spans="2:10" ht="18.95" customHeight="1" x14ac:dyDescent="0.3">
      <c r="B15" s="36">
        <f t="shared" si="2"/>
        <v>45546</v>
      </c>
      <c r="C15" s="35">
        <f t="shared" si="1"/>
        <v>45546</v>
      </c>
      <c r="D15" s="14"/>
      <c r="E15" s="14"/>
      <c r="F15" s="14"/>
      <c r="G15" s="32" t="str">
        <f t="shared" si="0"/>
        <v/>
      </c>
    </row>
    <row r="16" spans="2:10" ht="18.95" customHeight="1" x14ac:dyDescent="0.3">
      <c r="B16" s="36">
        <f t="shared" si="2"/>
        <v>45547</v>
      </c>
      <c r="C16" s="35">
        <f t="shared" si="1"/>
        <v>45547</v>
      </c>
      <c r="D16" s="14"/>
      <c r="E16" s="14"/>
      <c r="F16" s="14"/>
      <c r="G16" s="32" t="str">
        <f t="shared" si="0"/>
        <v/>
      </c>
    </row>
    <row r="17" spans="2:7" ht="18.95" customHeight="1" x14ac:dyDescent="0.3">
      <c r="B17" s="36">
        <f t="shared" si="2"/>
        <v>45548</v>
      </c>
      <c r="C17" s="35">
        <f t="shared" si="1"/>
        <v>45548</v>
      </c>
      <c r="D17" s="14"/>
      <c r="E17" s="14"/>
      <c r="F17" s="14"/>
      <c r="G17" s="32" t="str">
        <f t="shared" si="0"/>
        <v/>
      </c>
    </row>
    <row r="18" spans="2:7" ht="18.95" customHeight="1" x14ac:dyDescent="0.3">
      <c r="B18" s="36">
        <f t="shared" si="2"/>
        <v>45549</v>
      </c>
      <c r="C18" s="35">
        <f t="shared" si="1"/>
        <v>45549</v>
      </c>
      <c r="D18" s="14"/>
      <c r="E18" s="14"/>
      <c r="F18" s="14"/>
      <c r="G18" s="32" t="str">
        <f t="shared" si="0"/>
        <v/>
      </c>
    </row>
    <row r="19" spans="2:7" ht="18.95" customHeight="1" x14ac:dyDescent="0.3">
      <c r="B19" s="36">
        <f t="shared" si="2"/>
        <v>45550</v>
      </c>
      <c r="C19" s="35">
        <f t="shared" si="1"/>
        <v>45550</v>
      </c>
      <c r="D19" s="14"/>
      <c r="E19" s="14"/>
      <c r="F19" s="14"/>
      <c r="G19" s="32" t="str">
        <f t="shared" si="0"/>
        <v/>
      </c>
    </row>
    <row r="20" spans="2:7" ht="18.95" customHeight="1" x14ac:dyDescent="0.3">
      <c r="B20" s="36">
        <f t="shared" si="2"/>
        <v>45551</v>
      </c>
      <c r="C20" s="35">
        <f t="shared" si="1"/>
        <v>45551</v>
      </c>
      <c r="D20" s="14"/>
      <c r="E20" s="14"/>
      <c r="F20" s="14"/>
      <c r="G20" s="32" t="str">
        <f t="shared" si="0"/>
        <v/>
      </c>
    </row>
    <row r="21" spans="2:7" ht="18.95" customHeight="1" x14ac:dyDescent="0.3">
      <c r="B21" s="36">
        <f t="shared" si="2"/>
        <v>45552</v>
      </c>
      <c r="C21" s="35">
        <f t="shared" si="1"/>
        <v>45552</v>
      </c>
      <c r="D21" s="14"/>
      <c r="E21" s="14"/>
      <c r="F21" s="14"/>
      <c r="G21" s="32" t="str">
        <f t="shared" si="0"/>
        <v/>
      </c>
    </row>
    <row r="22" spans="2:7" ht="18.95" customHeight="1" x14ac:dyDescent="0.3">
      <c r="B22" s="36">
        <f t="shared" si="2"/>
        <v>45553</v>
      </c>
      <c r="C22" s="35">
        <f t="shared" si="1"/>
        <v>45553</v>
      </c>
      <c r="D22" s="14"/>
      <c r="E22" s="14"/>
      <c r="F22" s="14"/>
      <c r="G22" s="32" t="str">
        <f t="shared" si="0"/>
        <v/>
      </c>
    </row>
    <row r="23" spans="2:7" ht="18.95" customHeight="1" x14ac:dyDescent="0.3">
      <c r="B23" s="36">
        <f t="shared" si="2"/>
        <v>45554</v>
      </c>
      <c r="C23" s="35">
        <f t="shared" si="1"/>
        <v>45554</v>
      </c>
      <c r="D23" s="14"/>
      <c r="E23" s="14"/>
      <c r="F23" s="14"/>
      <c r="G23" s="32" t="str">
        <f t="shared" si="0"/>
        <v/>
      </c>
    </row>
    <row r="24" spans="2:7" ht="18.95" customHeight="1" x14ac:dyDescent="0.3">
      <c r="B24" s="36">
        <f t="shared" si="2"/>
        <v>45555</v>
      </c>
      <c r="C24" s="35">
        <f t="shared" si="1"/>
        <v>45555</v>
      </c>
      <c r="D24" s="14"/>
      <c r="E24" s="14"/>
      <c r="F24" s="14"/>
      <c r="G24" s="32" t="str">
        <f t="shared" si="0"/>
        <v/>
      </c>
    </row>
    <row r="25" spans="2:7" ht="18.95" customHeight="1" x14ac:dyDescent="0.3">
      <c r="B25" s="36">
        <f t="shared" si="2"/>
        <v>45556</v>
      </c>
      <c r="C25" s="35">
        <f t="shared" si="1"/>
        <v>45556</v>
      </c>
      <c r="D25" s="14"/>
      <c r="E25" s="14"/>
      <c r="F25" s="14"/>
      <c r="G25" s="32" t="str">
        <f t="shared" si="0"/>
        <v/>
      </c>
    </row>
    <row r="26" spans="2:7" ht="18.95" customHeight="1" x14ac:dyDescent="0.3">
      <c r="B26" s="36">
        <f t="shared" si="2"/>
        <v>45557</v>
      </c>
      <c r="C26" s="35">
        <f t="shared" si="1"/>
        <v>45557</v>
      </c>
      <c r="D26" s="14"/>
      <c r="E26" s="14"/>
      <c r="F26" s="14"/>
      <c r="G26" s="32" t="str">
        <f t="shared" si="0"/>
        <v/>
      </c>
    </row>
    <row r="27" spans="2:7" ht="18.95" customHeight="1" x14ac:dyDescent="0.3">
      <c r="B27" s="36">
        <f t="shared" si="2"/>
        <v>45558</v>
      </c>
      <c r="C27" s="35">
        <f t="shared" si="1"/>
        <v>45558</v>
      </c>
      <c r="D27" s="14"/>
      <c r="E27" s="14"/>
      <c r="F27" s="14"/>
      <c r="G27" s="32" t="str">
        <f t="shared" si="0"/>
        <v/>
      </c>
    </row>
    <row r="28" spans="2:7" ht="18.95" customHeight="1" x14ac:dyDescent="0.3">
      <c r="B28" s="36">
        <f t="shared" si="2"/>
        <v>45559</v>
      </c>
      <c r="C28" s="35">
        <f t="shared" si="1"/>
        <v>45559</v>
      </c>
      <c r="D28" s="14"/>
      <c r="E28" s="14"/>
      <c r="F28" s="14"/>
      <c r="G28" s="32" t="str">
        <f t="shared" si="0"/>
        <v/>
      </c>
    </row>
    <row r="29" spans="2:7" ht="18.95" customHeight="1" x14ac:dyDescent="0.3">
      <c r="B29" s="36">
        <f t="shared" si="2"/>
        <v>45560</v>
      </c>
      <c r="C29" s="35">
        <f t="shared" si="1"/>
        <v>45560</v>
      </c>
      <c r="D29" s="14"/>
      <c r="E29" s="14"/>
      <c r="F29" s="14"/>
      <c r="G29" s="32" t="str">
        <f t="shared" si="0"/>
        <v/>
      </c>
    </row>
    <row r="30" spans="2:7" ht="18.95" customHeight="1" x14ac:dyDescent="0.3">
      <c r="B30" s="36">
        <f t="shared" si="2"/>
        <v>45561</v>
      </c>
      <c r="C30" s="35">
        <f t="shared" si="1"/>
        <v>45561</v>
      </c>
      <c r="D30" s="14"/>
      <c r="E30" s="14"/>
      <c r="F30" s="14"/>
      <c r="G30" s="32" t="str">
        <f t="shared" si="0"/>
        <v/>
      </c>
    </row>
    <row r="31" spans="2:7" ht="18.95" customHeight="1" x14ac:dyDescent="0.3">
      <c r="B31" s="36">
        <f t="shared" si="2"/>
        <v>45562</v>
      </c>
      <c r="C31" s="35">
        <f t="shared" si="1"/>
        <v>45562</v>
      </c>
      <c r="D31" s="14"/>
      <c r="E31" s="14"/>
      <c r="F31" s="14"/>
      <c r="G31" s="32" t="str">
        <f t="shared" si="0"/>
        <v/>
      </c>
    </row>
    <row r="32" spans="2:7" ht="18.95" customHeight="1" x14ac:dyDescent="0.3">
      <c r="B32" s="36">
        <f t="shared" si="2"/>
        <v>45563</v>
      </c>
      <c r="C32" s="35">
        <f t="shared" si="1"/>
        <v>45563</v>
      </c>
      <c r="D32" s="14"/>
      <c r="E32" s="14"/>
      <c r="F32" s="14"/>
      <c r="G32" s="32" t="str">
        <f t="shared" si="0"/>
        <v/>
      </c>
    </row>
    <row r="33" spans="2:7" ht="18.95" customHeight="1" x14ac:dyDescent="0.3">
      <c r="B33" s="36">
        <f t="shared" si="2"/>
        <v>45564</v>
      </c>
      <c r="C33" s="35">
        <f t="shared" si="1"/>
        <v>45564</v>
      </c>
      <c r="D33" s="14"/>
      <c r="E33" s="14"/>
      <c r="F33" s="14"/>
      <c r="G33" s="32" t="str">
        <f t="shared" si="0"/>
        <v/>
      </c>
    </row>
    <row r="34" spans="2:7" ht="18.95" customHeight="1" x14ac:dyDescent="0.3">
      <c r="B34" s="36">
        <f t="shared" si="2"/>
        <v>45565</v>
      </c>
      <c r="C34" s="35">
        <f t="shared" si="1"/>
        <v>45565</v>
      </c>
      <c r="D34" s="14"/>
      <c r="E34" s="14"/>
      <c r="F34" s="14"/>
      <c r="G34" s="32" t="str">
        <f t="shared" si="0"/>
        <v/>
      </c>
    </row>
    <row r="35" spans="2:7" x14ac:dyDescent="0.3">
      <c r="B35" s="37"/>
      <c r="C35" s="37"/>
      <c r="D35" s="15"/>
      <c r="E35" s="16"/>
      <c r="F35" s="16"/>
      <c r="G35" s="37"/>
    </row>
    <row r="36" spans="2:7" x14ac:dyDescent="0.3">
      <c r="D36" s="11"/>
    </row>
    <row r="37" spans="2:7" x14ac:dyDescent="0.3">
      <c r="D37" s="11"/>
    </row>
    <row r="38" spans="2:7" x14ac:dyDescent="0.3">
      <c r="D38" s="11"/>
    </row>
  </sheetData>
  <sheetProtection algorithmName="SHA-512" hashValue="Iec4Q/txRcTS3vopMR7bZnQRpxNMWnfmgs4B3Q58wcSl+H7XWyRtmcgRudK8ioKrlUqTvfhXLN1EOqYzWlvWSA==" saltValue="FdO6mDUhvFeuE7JkPqQCjw==" spinCount="100000" sheet="1" objects="1" scenarios="1"/>
  <mergeCells count="4">
    <mergeCell ref="B4:C4"/>
    <mergeCell ref="B1:G1"/>
    <mergeCell ref="B2:C2"/>
    <mergeCell ref="B3:C3"/>
  </mergeCells>
  <conditionalFormatting sqref="B5:G34">
    <cfRule type="expression" dxfId="8" priority="2">
      <formula>WEEKDAY($B5,2)&gt;5</formula>
    </cfRule>
  </conditionalFormatting>
  <printOptions horizontalCentered="1"/>
  <pageMargins left="0.16" right="0.13" top="0.39370078740157483" bottom="0.39370078740157483" header="0" footer="0"/>
  <pageSetup paperSize="9" scale="90" fitToWidth="0" fitToHeight="0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ED084FE-C223-42DA-B953-F28AF38ACDD9}">
            <xm:f>MATCH($B5,Feiertage!$B$2:$B$49,0)&gt;0</xm:f>
            <x14:dxf>
              <fill>
                <patternFill patternType="lightUp">
                  <fgColor theme="2" tint="-0.24994659260841701"/>
                  <bgColor theme="8" tint="0.79998168889431442"/>
                </patternFill>
              </fill>
            </x14:dxf>
          </x14:cfRule>
          <xm:sqref>B5:G34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Feiertage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Almer Memic</cp:lastModifiedBy>
  <cp:lastPrinted>2021-11-24T10:43:41Z</cp:lastPrinted>
  <dcterms:created xsi:type="dcterms:W3CDTF">2021-04-22T20:15:28Z</dcterms:created>
  <dcterms:modified xsi:type="dcterms:W3CDTF">2023-09-09T13:27:34Z</dcterms:modified>
</cp:coreProperties>
</file>